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.1 - Mázhaus 562-20" sheetId="2" r:id="rId2"/>
    <sheet name="01.2 - Astorie 563-9" sheetId="3" r:id="rId3"/>
    <sheet name="01.3 - Stavební přípomoce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'01.1 - Mázhaus 562-20'!$C$138:$K$431</definedName>
    <definedName name="_xlnm.Print_Area" localSheetId="1">'01.1 - Mázhaus 562-20'!$C$4:$J$76,'01.1 - Mázhaus 562-20'!$C$82:$J$120,'01.1 - Mázhaus 562-20'!$C$126:$K$431</definedName>
    <definedName name="_xlnm.Print_Titles" localSheetId="1">'01.1 - Mázhaus 562-20'!$138:$138</definedName>
    <definedName name="_xlnm._FilterDatabase" localSheetId="2" hidden="1">'01.2 - Astorie 563-9'!$C$134:$K$403</definedName>
    <definedName name="_xlnm.Print_Area" localSheetId="2">'01.2 - Astorie 563-9'!$C$4:$J$76,'01.2 - Astorie 563-9'!$C$82:$J$116,'01.2 - Astorie 563-9'!$C$122:$K$403</definedName>
    <definedName name="_xlnm.Print_Titles" localSheetId="2">'01.2 - Astorie 563-9'!$134:$134</definedName>
    <definedName name="_xlnm._FilterDatabase" localSheetId="3" hidden="1">'01.3 - Stavební přípomoce...'!$C$118:$K$145</definedName>
    <definedName name="_xlnm.Print_Area" localSheetId="3">'01.3 - Stavební přípomoce...'!$C$4:$J$76,'01.3 - Stavební přípomoce...'!$C$82:$J$100,'01.3 - Stavební přípomoce...'!$C$106:$K$145</definedName>
    <definedName name="_xlnm.Print_Titles" localSheetId="3">'01.3 - Stavební přípomoce...'!$118:$118</definedName>
  </definedNames>
  <calcPr/>
</workbook>
</file>

<file path=xl/calcChain.xml><?xml version="1.0" encoding="utf-8"?>
<calcChain xmlns="http://schemas.openxmlformats.org/spreadsheetml/2006/main">
  <c i="4" r="J37"/>
  <c r="J36"/>
  <c i="1" r="AY97"/>
  <c i="4" r="J35"/>
  <c i="1" r="AX97"/>
  <c i="4"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9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F37"/>
  <c i="1" r="BD97"/>
  <c i="4" r="BH122"/>
  <c r="F36"/>
  <c i="1" r="BC97"/>
  <c i="4" r="BG122"/>
  <c r="F35"/>
  <c i="1" r="BB97"/>
  <c i="4" r="BF122"/>
  <c r="J34"/>
  <c i="1" r="AW97"/>
  <c i="4" r="F34"/>
  <c i="1" r="BA97"/>
  <c i="4" r="T122"/>
  <c r="T121"/>
  <c r="T120"/>
  <c r="T119"/>
  <c r="R122"/>
  <c r="R121"/>
  <c r="R120"/>
  <c r="R119"/>
  <c r="P122"/>
  <c r="P121"/>
  <c r="P120"/>
  <c r="P119"/>
  <c i="1" r="AU97"/>
  <c i="4" r="BK122"/>
  <c r="BK121"/>
  <c r="J121"/>
  <c r="BK120"/>
  <c r="J120"/>
  <c r="BK119"/>
  <c r="J119"/>
  <c r="J96"/>
  <c r="J30"/>
  <c i="1" r="AG97"/>
  <c i="4" r="J122"/>
  <c r="BE122"/>
  <c r="J33"/>
  <c i="1" r="AV97"/>
  <c i="4" r="F33"/>
  <c i="1" r="AZ97"/>
  <c i="4" r="J98"/>
  <c r="J97"/>
  <c r="F115"/>
  <c r="F113"/>
  <c r="E111"/>
  <c r="F91"/>
  <c r="F89"/>
  <c r="E87"/>
  <c r="J39"/>
  <c r="J24"/>
  <c r="E24"/>
  <c r="J116"/>
  <c r="J92"/>
  <c r="J23"/>
  <c r="J21"/>
  <c r="E21"/>
  <c r="J115"/>
  <c r="J91"/>
  <c r="J20"/>
  <c r="J18"/>
  <c r="E18"/>
  <c r="F116"/>
  <c r="F92"/>
  <c r="J17"/>
  <c r="J12"/>
  <c r="J113"/>
  <c r="J89"/>
  <c r="E7"/>
  <c r="E109"/>
  <c r="E85"/>
  <c i="3" r="J37"/>
  <c r="J36"/>
  <c i="1" r="AY96"/>
  <c i="3" r="J35"/>
  <c i="1" r="AX96"/>
  <c i="3" r="BI403"/>
  <c r="BH403"/>
  <c r="BG403"/>
  <c r="BF403"/>
  <c r="T403"/>
  <c r="T402"/>
  <c r="R403"/>
  <c r="R402"/>
  <c r="P403"/>
  <c r="P402"/>
  <c r="BK403"/>
  <c r="BK402"/>
  <c r="J402"/>
  <c r="J403"/>
  <c r="BE403"/>
  <c r="J115"/>
  <c r="BI401"/>
  <c r="BH401"/>
  <c r="BG401"/>
  <c r="BF401"/>
  <c r="T401"/>
  <c r="T400"/>
  <c r="R401"/>
  <c r="R400"/>
  <c r="P401"/>
  <c r="P400"/>
  <c r="BK401"/>
  <c r="BK400"/>
  <c r="J400"/>
  <c r="J401"/>
  <c r="BE401"/>
  <c r="J114"/>
  <c r="BI399"/>
  <c r="BH399"/>
  <c r="BG399"/>
  <c r="BF399"/>
  <c r="T399"/>
  <c r="T398"/>
  <c r="R399"/>
  <c r="R398"/>
  <c r="P399"/>
  <c r="P398"/>
  <c r="BK399"/>
  <c r="BK398"/>
  <c r="J398"/>
  <c r="J399"/>
  <c r="BE399"/>
  <c r="J113"/>
  <c r="BI397"/>
  <c r="BH397"/>
  <c r="BG397"/>
  <c r="BF397"/>
  <c r="T397"/>
  <c r="R397"/>
  <c r="P397"/>
  <c r="BK397"/>
  <c r="J397"/>
  <c r="BE397"/>
  <c r="BI396"/>
  <c r="BH396"/>
  <c r="BG396"/>
  <c r="BF396"/>
  <c r="T396"/>
  <c r="R396"/>
  <c r="P396"/>
  <c r="BK396"/>
  <c r="J396"/>
  <c r="BE396"/>
  <c r="BI395"/>
  <c r="BH395"/>
  <c r="BG395"/>
  <c r="BF395"/>
  <c r="T395"/>
  <c r="T394"/>
  <c r="R395"/>
  <c r="R394"/>
  <c r="P395"/>
  <c r="P394"/>
  <c r="BK395"/>
  <c r="BK394"/>
  <c r="J394"/>
  <c r="J395"/>
  <c r="BE395"/>
  <c r="J112"/>
  <c r="BI393"/>
  <c r="BH393"/>
  <c r="BG393"/>
  <c r="BF393"/>
  <c r="T393"/>
  <c r="R393"/>
  <c r="P393"/>
  <c r="BK393"/>
  <c r="J393"/>
  <c r="BE393"/>
  <c r="BI392"/>
  <c r="BH392"/>
  <c r="BG392"/>
  <c r="BF392"/>
  <c r="T392"/>
  <c r="R392"/>
  <c r="P392"/>
  <c r="BK392"/>
  <c r="J392"/>
  <c r="BE392"/>
  <c r="BI391"/>
  <c r="BH391"/>
  <c r="BG391"/>
  <c r="BF391"/>
  <c r="T391"/>
  <c r="R391"/>
  <c r="P391"/>
  <c r="BK391"/>
  <c r="J391"/>
  <c r="BE391"/>
  <c r="BI390"/>
  <c r="BH390"/>
  <c r="BG390"/>
  <c r="BF390"/>
  <c r="T390"/>
  <c r="T389"/>
  <c r="R390"/>
  <c r="R389"/>
  <c r="P390"/>
  <c r="P389"/>
  <c r="BK390"/>
  <c r="BK389"/>
  <c r="J389"/>
  <c r="J390"/>
  <c r="BE390"/>
  <c r="J111"/>
  <c r="BI388"/>
  <c r="BH388"/>
  <c r="BG388"/>
  <c r="BF388"/>
  <c r="T388"/>
  <c r="T387"/>
  <c r="R388"/>
  <c r="R387"/>
  <c r="P388"/>
  <c r="P387"/>
  <c r="BK388"/>
  <c r="BK387"/>
  <c r="J387"/>
  <c r="J388"/>
  <c r="BE388"/>
  <c r="J110"/>
  <c r="BI386"/>
  <c r="BH386"/>
  <c r="BG386"/>
  <c r="BF386"/>
  <c r="T386"/>
  <c r="R386"/>
  <c r="P386"/>
  <c r="BK386"/>
  <c r="J386"/>
  <c r="BE386"/>
  <c r="BI385"/>
  <c r="BH385"/>
  <c r="BG385"/>
  <c r="BF385"/>
  <c r="T385"/>
  <c r="R385"/>
  <c r="P385"/>
  <c r="BK385"/>
  <c r="J385"/>
  <c r="BE385"/>
  <c r="BI384"/>
  <c r="BH384"/>
  <c r="BG384"/>
  <c r="BF384"/>
  <c r="T384"/>
  <c r="T383"/>
  <c r="R384"/>
  <c r="R383"/>
  <c r="P384"/>
  <c r="P383"/>
  <c r="BK384"/>
  <c r="BK383"/>
  <c r="J383"/>
  <c r="J384"/>
  <c r="BE384"/>
  <c r="J109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T349"/>
  <c r="R350"/>
  <c r="R349"/>
  <c r="P350"/>
  <c r="P349"/>
  <c r="BK350"/>
  <c r="BK349"/>
  <c r="J349"/>
  <c r="J350"/>
  <c r="BE350"/>
  <c r="J108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294"/>
  <c r="BH294"/>
  <c r="BG294"/>
  <c r="BF294"/>
  <c r="T294"/>
  <c r="T293"/>
  <c r="R294"/>
  <c r="R293"/>
  <c r="P294"/>
  <c r="P293"/>
  <c r="BK294"/>
  <c r="BK293"/>
  <c r="J293"/>
  <c r="J294"/>
  <c r="BE294"/>
  <c r="J107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69"/>
  <c r="BH269"/>
  <c r="BG269"/>
  <c r="BF269"/>
  <c r="T269"/>
  <c r="R269"/>
  <c r="P269"/>
  <c r="BK269"/>
  <c r="J269"/>
  <c r="BE269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38"/>
  <c r="BH238"/>
  <c r="BG238"/>
  <c r="BF238"/>
  <c r="T238"/>
  <c r="T237"/>
  <c r="R238"/>
  <c r="R237"/>
  <c r="P238"/>
  <c r="P237"/>
  <c r="BK238"/>
  <c r="BK237"/>
  <c r="J237"/>
  <c r="J238"/>
  <c r="BE238"/>
  <c r="J106"/>
  <c r="BI235"/>
  <c r="BH235"/>
  <c r="BG235"/>
  <c r="BF235"/>
  <c r="T235"/>
  <c r="T234"/>
  <c r="R235"/>
  <c r="R234"/>
  <c r="P235"/>
  <c r="P234"/>
  <c r="BK235"/>
  <c r="BK234"/>
  <c r="J234"/>
  <c r="J235"/>
  <c r="BE235"/>
  <c r="J105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T223"/>
  <c r="R224"/>
  <c r="R223"/>
  <c r="P224"/>
  <c r="P223"/>
  <c r="BK224"/>
  <c r="BK223"/>
  <c r="J223"/>
  <c r="J224"/>
  <c r="BE224"/>
  <c r="J104"/>
  <c r="BI221"/>
  <c r="BH221"/>
  <c r="BG221"/>
  <c r="BF221"/>
  <c r="T221"/>
  <c r="R221"/>
  <c r="P221"/>
  <c r="BK221"/>
  <c r="J221"/>
  <c r="BE221"/>
  <c r="BI219"/>
  <c r="BH219"/>
  <c r="BG219"/>
  <c r="BF219"/>
  <c r="T219"/>
  <c r="T218"/>
  <c r="T217"/>
  <c r="R219"/>
  <c r="R218"/>
  <c r="R217"/>
  <c r="P219"/>
  <c r="P218"/>
  <c r="P217"/>
  <c r="BK219"/>
  <c r="BK218"/>
  <c r="J218"/>
  <c r="BK217"/>
  <c r="J217"/>
  <c r="J219"/>
  <c r="BE219"/>
  <c r="J103"/>
  <c r="J102"/>
  <c r="BI216"/>
  <c r="BH216"/>
  <c r="BG216"/>
  <c r="BF216"/>
  <c r="T216"/>
  <c r="R216"/>
  <c r="P216"/>
  <c r="BK216"/>
  <c r="J216"/>
  <c r="BE216"/>
  <c r="BI202"/>
  <c r="BH202"/>
  <c r="BG202"/>
  <c r="BF202"/>
  <c r="T202"/>
  <c r="R202"/>
  <c r="P202"/>
  <c r="BK202"/>
  <c r="J202"/>
  <c r="BE202"/>
  <c r="BI188"/>
  <c r="BH188"/>
  <c r="BG188"/>
  <c r="BF188"/>
  <c r="T188"/>
  <c r="R188"/>
  <c r="P188"/>
  <c r="BK188"/>
  <c r="J188"/>
  <c r="BE188"/>
  <c r="BI184"/>
  <c r="BH184"/>
  <c r="BG184"/>
  <c r="BF184"/>
  <c r="T184"/>
  <c r="T183"/>
  <c r="T182"/>
  <c r="R184"/>
  <c r="R183"/>
  <c r="R182"/>
  <c r="P184"/>
  <c r="P183"/>
  <c r="P182"/>
  <c r="BK184"/>
  <c r="BK183"/>
  <c r="J183"/>
  <c r="BK182"/>
  <c r="J182"/>
  <c r="J184"/>
  <c r="BE184"/>
  <c r="J101"/>
  <c r="J100"/>
  <c r="BI180"/>
  <c r="BH180"/>
  <c r="BG180"/>
  <c r="BF180"/>
  <c r="T180"/>
  <c r="R180"/>
  <c r="P180"/>
  <c r="BK180"/>
  <c r="J180"/>
  <c r="BE180"/>
  <c r="BI154"/>
  <c r="BH154"/>
  <c r="BG154"/>
  <c r="BF154"/>
  <c r="T154"/>
  <c r="R154"/>
  <c r="P154"/>
  <c r="BK154"/>
  <c r="J154"/>
  <c r="BE154"/>
  <c r="BI152"/>
  <c r="BH152"/>
  <c r="BG152"/>
  <c r="BF152"/>
  <c r="T152"/>
  <c r="T151"/>
  <c r="R152"/>
  <c r="R151"/>
  <c r="P152"/>
  <c r="P151"/>
  <c r="BK152"/>
  <c r="BK151"/>
  <c r="J151"/>
  <c r="J152"/>
  <c r="BE152"/>
  <c r="J99"/>
  <c r="BI141"/>
  <c r="BH141"/>
  <c r="BG141"/>
  <c r="BF141"/>
  <c r="T141"/>
  <c r="R141"/>
  <c r="P141"/>
  <c r="BK141"/>
  <c r="J141"/>
  <c r="BE141"/>
  <c r="BI138"/>
  <c r="F37"/>
  <c i="1" r="BD96"/>
  <c i="3" r="BH138"/>
  <c r="F36"/>
  <c i="1" r="BC96"/>
  <c i="3" r="BG138"/>
  <c r="F35"/>
  <c i="1" r="BB96"/>
  <c i="3" r="BF138"/>
  <c r="J34"/>
  <c i="1" r="AW96"/>
  <c i="3" r="F34"/>
  <c i="1" r="BA96"/>
  <c i="3" r="T138"/>
  <c r="T137"/>
  <c r="T136"/>
  <c r="T135"/>
  <c r="R138"/>
  <c r="R137"/>
  <c r="R136"/>
  <c r="R135"/>
  <c r="P138"/>
  <c r="P137"/>
  <c r="P136"/>
  <c r="P135"/>
  <c i="1" r="AU96"/>
  <c i="3" r="BK138"/>
  <c r="BK137"/>
  <c r="J137"/>
  <c r="BK136"/>
  <c r="J136"/>
  <c r="BK135"/>
  <c r="J135"/>
  <c r="J96"/>
  <c r="J30"/>
  <c i="1" r="AG96"/>
  <c i="3" r="J138"/>
  <c r="BE138"/>
  <c r="J33"/>
  <c i="1" r="AV96"/>
  <c i="3" r="F33"/>
  <c i="1" r="AZ96"/>
  <c i="3" r="J98"/>
  <c r="J97"/>
  <c r="F131"/>
  <c r="F129"/>
  <c r="E127"/>
  <c r="F91"/>
  <c r="F89"/>
  <c r="E87"/>
  <c r="J39"/>
  <c r="J24"/>
  <c r="E24"/>
  <c r="J132"/>
  <c r="J92"/>
  <c r="J23"/>
  <c r="J21"/>
  <c r="E21"/>
  <c r="J131"/>
  <c r="J91"/>
  <c r="J20"/>
  <c r="J18"/>
  <c r="E18"/>
  <c r="F132"/>
  <c r="F92"/>
  <c r="J17"/>
  <c r="J12"/>
  <c r="J129"/>
  <c r="J89"/>
  <c r="E7"/>
  <c r="E125"/>
  <c r="E85"/>
  <c i="2" r="J37"/>
  <c r="J36"/>
  <c i="1" r="AY95"/>
  <c i="2" r="J35"/>
  <c i="1" r="AX95"/>
  <c i="2" r="BI431"/>
  <c r="BH431"/>
  <c r="BG431"/>
  <c r="BF431"/>
  <c r="T431"/>
  <c r="T430"/>
  <c r="R431"/>
  <c r="R430"/>
  <c r="P431"/>
  <c r="P430"/>
  <c r="BK431"/>
  <c r="BK430"/>
  <c r="J430"/>
  <c r="J431"/>
  <c r="BE431"/>
  <c r="J119"/>
  <c r="BI429"/>
  <c r="BH429"/>
  <c r="BG429"/>
  <c r="BF429"/>
  <c r="T429"/>
  <c r="T428"/>
  <c r="R429"/>
  <c r="R428"/>
  <c r="P429"/>
  <c r="P428"/>
  <c r="BK429"/>
  <c r="BK428"/>
  <c r="J428"/>
  <c r="J429"/>
  <c r="BE429"/>
  <c r="J118"/>
  <c r="BI427"/>
  <c r="BH427"/>
  <c r="BG427"/>
  <c r="BF427"/>
  <c r="T427"/>
  <c r="T426"/>
  <c r="R427"/>
  <c r="R426"/>
  <c r="P427"/>
  <c r="P426"/>
  <c r="BK427"/>
  <c r="BK426"/>
  <c r="J426"/>
  <c r="J427"/>
  <c r="BE427"/>
  <c r="J117"/>
  <c r="BI425"/>
  <c r="BH425"/>
  <c r="BG425"/>
  <c r="BF425"/>
  <c r="T425"/>
  <c r="R425"/>
  <c r="P425"/>
  <c r="BK425"/>
  <c r="J425"/>
  <c r="BE425"/>
  <c r="BI424"/>
  <c r="BH424"/>
  <c r="BG424"/>
  <c r="BF424"/>
  <c r="T424"/>
  <c r="R424"/>
  <c r="P424"/>
  <c r="BK424"/>
  <c r="J424"/>
  <c r="BE424"/>
  <c r="BI423"/>
  <c r="BH423"/>
  <c r="BG423"/>
  <c r="BF423"/>
  <c r="T423"/>
  <c r="T422"/>
  <c r="R423"/>
  <c r="R422"/>
  <c r="P423"/>
  <c r="P422"/>
  <c r="BK423"/>
  <c r="BK422"/>
  <c r="J422"/>
  <c r="J423"/>
  <c r="BE423"/>
  <c r="J116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T417"/>
  <c r="R418"/>
  <c r="R417"/>
  <c r="P418"/>
  <c r="P417"/>
  <c r="BK418"/>
  <c r="BK417"/>
  <c r="J417"/>
  <c r="J418"/>
  <c r="BE418"/>
  <c r="J115"/>
  <c r="BI416"/>
  <c r="BH416"/>
  <c r="BG416"/>
  <c r="BF416"/>
  <c r="T416"/>
  <c r="T415"/>
  <c r="R416"/>
  <c r="R415"/>
  <c r="P416"/>
  <c r="P415"/>
  <c r="BK416"/>
  <c r="BK415"/>
  <c r="J415"/>
  <c r="J416"/>
  <c r="BE416"/>
  <c r="J114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T411"/>
  <c r="R412"/>
  <c r="R411"/>
  <c r="P412"/>
  <c r="P411"/>
  <c r="BK412"/>
  <c r="BK411"/>
  <c r="J411"/>
  <c r="J412"/>
  <c r="BE412"/>
  <c r="J113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T381"/>
  <c r="R382"/>
  <c r="R381"/>
  <c r="P382"/>
  <c r="P381"/>
  <c r="BK382"/>
  <c r="BK381"/>
  <c r="J381"/>
  <c r="J382"/>
  <c r="BE382"/>
  <c r="J112"/>
  <c r="BI380"/>
  <c r="BH380"/>
  <c r="BG380"/>
  <c r="BF380"/>
  <c r="T380"/>
  <c r="R380"/>
  <c r="P380"/>
  <c r="BK380"/>
  <c r="J380"/>
  <c r="BE380"/>
  <c r="BI374"/>
  <c r="BH374"/>
  <c r="BG374"/>
  <c r="BF374"/>
  <c r="T374"/>
  <c r="R374"/>
  <c r="P374"/>
  <c r="BK374"/>
  <c r="J374"/>
  <c r="BE374"/>
  <c r="BI363"/>
  <c r="BH363"/>
  <c r="BG363"/>
  <c r="BF363"/>
  <c r="T363"/>
  <c r="R363"/>
  <c r="P363"/>
  <c r="BK363"/>
  <c r="J363"/>
  <c r="BE363"/>
  <c r="BI352"/>
  <c r="BH352"/>
  <c r="BG352"/>
  <c r="BF352"/>
  <c r="T352"/>
  <c r="T351"/>
  <c r="R352"/>
  <c r="R351"/>
  <c r="P352"/>
  <c r="P351"/>
  <c r="BK352"/>
  <c r="BK351"/>
  <c r="J351"/>
  <c r="J352"/>
  <c r="BE352"/>
  <c r="J111"/>
  <c r="BI348"/>
  <c r="BH348"/>
  <c r="BG348"/>
  <c r="BF348"/>
  <c r="T348"/>
  <c r="T347"/>
  <c r="R348"/>
  <c r="R347"/>
  <c r="P348"/>
  <c r="P347"/>
  <c r="BK348"/>
  <c r="BK347"/>
  <c r="J347"/>
  <c r="J348"/>
  <c r="BE348"/>
  <c r="J110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34"/>
  <c r="BH334"/>
  <c r="BG334"/>
  <c r="BF334"/>
  <c r="T334"/>
  <c r="R334"/>
  <c r="P334"/>
  <c r="BK334"/>
  <c r="J334"/>
  <c r="BE334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00"/>
  <c r="BH300"/>
  <c r="BG300"/>
  <c r="BF300"/>
  <c r="T300"/>
  <c r="T299"/>
  <c r="R300"/>
  <c r="R299"/>
  <c r="P300"/>
  <c r="P299"/>
  <c r="BK300"/>
  <c r="BK299"/>
  <c r="J299"/>
  <c r="J300"/>
  <c r="BE300"/>
  <c r="J10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T284"/>
  <c r="R285"/>
  <c r="R284"/>
  <c r="P285"/>
  <c r="P284"/>
  <c r="BK285"/>
  <c r="BK284"/>
  <c r="J284"/>
  <c r="J285"/>
  <c r="BE285"/>
  <c r="J108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T273"/>
  <c r="R274"/>
  <c r="R273"/>
  <c r="P274"/>
  <c r="P273"/>
  <c r="BK274"/>
  <c r="BK273"/>
  <c r="J273"/>
  <c r="J274"/>
  <c r="BE274"/>
  <c r="J107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T265"/>
  <c r="R266"/>
  <c r="R265"/>
  <c r="P266"/>
  <c r="P265"/>
  <c r="BK266"/>
  <c r="BK265"/>
  <c r="J265"/>
  <c r="J266"/>
  <c r="BE266"/>
  <c r="J106"/>
  <c r="BI264"/>
  <c r="BH264"/>
  <c r="BG264"/>
  <c r="BF264"/>
  <c r="T264"/>
  <c r="R264"/>
  <c r="P264"/>
  <c r="BK264"/>
  <c r="J264"/>
  <c r="BE264"/>
  <c r="BI259"/>
  <c r="BH259"/>
  <c r="BG259"/>
  <c r="BF259"/>
  <c r="T259"/>
  <c r="R259"/>
  <c r="P259"/>
  <c r="BK259"/>
  <c r="J259"/>
  <c r="BE259"/>
  <c r="BI255"/>
  <c r="BH255"/>
  <c r="BG255"/>
  <c r="BF255"/>
  <c r="T255"/>
  <c r="T254"/>
  <c r="R255"/>
  <c r="R254"/>
  <c r="P255"/>
  <c r="P254"/>
  <c r="BK255"/>
  <c r="BK254"/>
  <c r="J254"/>
  <c r="J255"/>
  <c r="BE255"/>
  <c r="J105"/>
  <c r="BI253"/>
  <c r="BH253"/>
  <c r="BG253"/>
  <c r="BF253"/>
  <c r="T253"/>
  <c r="R253"/>
  <c r="P253"/>
  <c r="BK253"/>
  <c r="J253"/>
  <c r="BE253"/>
  <c r="BI247"/>
  <c r="BH247"/>
  <c r="BG247"/>
  <c r="BF247"/>
  <c r="T247"/>
  <c r="T246"/>
  <c r="R247"/>
  <c r="R246"/>
  <c r="P247"/>
  <c r="P246"/>
  <c r="BK247"/>
  <c r="BK246"/>
  <c r="J246"/>
  <c r="J247"/>
  <c r="BE247"/>
  <c r="J104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36"/>
  <c r="BH236"/>
  <c r="BG236"/>
  <c r="BF236"/>
  <c r="T236"/>
  <c r="T235"/>
  <c r="T234"/>
  <c r="R236"/>
  <c r="R235"/>
  <c r="R234"/>
  <c r="P236"/>
  <c r="P235"/>
  <c r="P234"/>
  <c r="BK236"/>
  <c r="BK235"/>
  <c r="J235"/>
  <c r="BK234"/>
  <c r="J234"/>
  <c r="J236"/>
  <c r="BE236"/>
  <c r="J103"/>
  <c r="J102"/>
  <c r="BI233"/>
  <c r="BH233"/>
  <c r="BG233"/>
  <c r="BF233"/>
  <c r="T233"/>
  <c r="R233"/>
  <c r="P233"/>
  <c r="BK233"/>
  <c r="J233"/>
  <c r="BE233"/>
  <c r="BI232"/>
  <c r="BH232"/>
  <c r="BG232"/>
  <c r="BF232"/>
  <c r="T232"/>
  <c r="T231"/>
  <c r="R232"/>
  <c r="R231"/>
  <c r="P232"/>
  <c r="P231"/>
  <c r="BK232"/>
  <c r="BK231"/>
  <c r="J231"/>
  <c r="J232"/>
  <c r="BE232"/>
  <c r="J10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3"/>
  <c r="BH223"/>
  <c r="BG223"/>
  <c r="BF223"/>
  <c r="T223"/>
  <c r="T222"/>
  <c r="R223"/>
  <c r="R222"/>
  <c r="P223"/>
  <c r="P222"/>
  <c r="BK223"/>
  <c r="BK222"/>
  <c r="J222"/>
  <c r="J223"/>
  <c r="BE223"/>
  <c r="J100"/>
  <c r="BI216"/>
  <c r="BH216"/>
  <c r="BG216"/>
  <c r="BF216"/>
  <c r="T216"/>
  <c r="R216"/>
  <c r="P216"/>
  <c r="BK216"/>
  <c r="J216"/>
  <c r="BE21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197"/>
  <c r="BH197"/>
  <c r="BG197"/>
  <c r="BF197"/>
  <c r="T197"/>
  <c r="T196"/>
  <c r="R197"/>
  <c r="R196"/>
  <c r="P197"/>
  <c r="P196"/>
  <c r="BK197"/>
  <c r="BK196"/>
  <c r="J196"/>
  <c r="J197"/>
  <c r="BE197"/>
  <c r="J99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57"/>
  <c r="BH157"/>
  <c r="BG157"/>
  <c r="BF157"/>
  <c r="T157"/>
  <c r="R157"/>
  <c r="P157"/>
  <c r="BK157"/>
  <c r="J157"/>
  <c r="BE157"/>
  <c r="BI146"/>
  <c r="BH146"/>
  <c r="BG146"/>
  <c r="BF146"/>
  <c r="T146"/>
  <c r="R146"/>
  <c r="P146"/>
  <c r="BK146"/>
  <c r="J146"/>
  <c r="BE146"/>
  <c r="BI142"/>
  <c r="F37"/>
  <c i="1" r="BD95"/>
  <c i="2" r="BH142"/>
  <c r="F36"/>
  <c i="1" r="BC95"/>
  <c i="2" r="BG142"/>
  <c r="F35"/>
  <c i="1" r="BB95"/>
  <c i="2" r="BF142"/>
  <c r="J34"/>
  <c i="1" r="AW95"/>
  <c i="2" r="F34"/>
  <c i="1" r="BA95"/>
  <c i="2" r="T142"/>
  <c r="T141"/>
  <c r="T140"/>
  <c r="T139"/>
  <c r="R142"/>
  <c r="R141"/>
  <c r="R140"/>
  <c r="R139"/>
  <c r="P142"/>
  <c r="P141"/>
  <c r="P140"/>
  <c r="P139"/>
  <c i="1" r="AU95"/>
  <c i="2" r="BK142"/>
  <c r="BK141"/>
  <c r="J141"/>
  <c r="BK140"/>
  <c r="J140"/>
  <c r="BK139"/>
  <c r="J139"/>
  <c r="J96"/>
  <c r="J30"/>
  <c i="1" r="AG95"/>
  <c i="2" r="J142"/>
  <c r="BE142"/>
  <c r="J33"/>
  <c i="1" r="AV95"/>
  <c i="2" r="F33"/>
  <c i="1" r="AZ95"/>
  <c i="2" r="J98"/>
  <c r="J97"/>
  <c r="F135"/>
  <c r="F133"/>
  <c r="E131"/>
  <c r="F91"/>
  <c r="F89"/>
  <c r="E87"/>
  <c r="J39"/>
  <c r="J24"/>
  <c r="E24"/>
  <c r="J136"/>
  <c r="J92"/>
  <c r="J23"/>
  <c r="J21"/>
  <c r="E21"/>
  <c r="J135"/>
  <c r="J91"/>
  <c r="J20"/>
  <c r="J18"/>
  <c r="E18"/>
  <c r="F136"/>
  <c r="F92"/>
  <c r="J17"/>
  <c r="J12"/>
  <c r="J133"/>
  <c r="J89"/>
  <c r="E7"/>
  <c r="E129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<sst xmlns="http://schemas.openxmlformats.org/spreadsheetml/2006/main">
  <si>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</si>
  <si>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</si>
  <si>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</si>
  <si>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</si>
  <si>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</si>
  <si>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{01135649-8a88-499c-a2ea-7189c90bf566}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</si>
  <si>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</si>
  <si>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</si>
  <si>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</si>
  <si>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</si>
  <si>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</si>
  <si>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</si>
  <si>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</si>
  <si>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</si>
  <si>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</si>
  <si>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</si>
  <si>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</si>
  <si>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objektů areálu Karolina, rekonstrukce chodeb a výukové části</t>
  </si>
  <si>
    <t>KSO:</t>
  </si>
  <si>
    <t>CC-CZ:</t>
  </si>
  <si>
    <t>Místo:</t>
  </si>
  <si>
    <t>Praha</t>
  </si>
  <si>
    <t>Datum:</t>
  </si>
  <si>
    <t>25. 4. 2019</t>
  </si>
  <si>
    <t>Zadavatel:</t>
  </si>
  <si>
    <t>IČ:</t>
  </si>
  <si>
    <t>Univerzita Karlova - správa budov a zařízení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</si>
  <si>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</si>
  <si>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</si>
  <si>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</si>
  <si>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</si>
  <si>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</si>
  <si>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</si>
  <si>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</si>
  <si>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</si>
  <si>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</si>
  <si>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</si>
  <si>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</si>
  <si>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</si>
  <si>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</si>
  <si>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</si>
  <si>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</si>
  <si>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</si>
  <si>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</si>
  <si>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</si>
  <si>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</si>
  <si>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</si>
  <si>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</si>
  <si>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</si>
  <si>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</si>
  <si>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</si>
  <si>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</si>
  <si>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</si>
  <si>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</si>
  <si>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</si>
  <si>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</si>
  <si>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</si>
  <si>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</si>
  <si>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</si>
  <si>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</si>
  <si>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</si>
  <si>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</si>
  <si>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</si>
  <si>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</si>
  <si>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</si>
  <si>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</si>
  <si>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</si>
  <si>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</si>
  <si>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</si>
  <si>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</si>
  <si>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</si>
  <si>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</si>
  <si>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</si>
  <si>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</si>
  <si>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</si>
  <si>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</si>
  <si>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</si>
  <si>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</si>
  <si>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</si>
  <si>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</si>
  <si>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</si>
  <si>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</si>
  <si>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Mázhaus 562/20</t>
  </si>
  <si>
    <t>STA</t>
  </si>
  <si>
    <t>1</t>
  </si>
  <si>
    <t>{a81546e5-0fb6-4f1c-962f-2659cc354dd1}</t>
  </si>
  <si>
    <t>2</t>
  </si>
  <si>
    <t>01.2</t>
  </si>
  <si>
    <t>Astorie 563/9</t>
  </si>
  <si>
    <t>{bb86cf04-ed08-4ba7-83c3-cc248c846525}</t>
  </si>
  <si>
    <t>01.3</t>
  </si>
  <si>
    <t>Stavební přípomoce pro profese</t>
  </si>
  <si>
    <t>{2e4b5aeb-f90b-4747-ab87-6e0bf53915b4}</t>
  </si>
  <si>
    <t>KRYCÍ LIST SOUPISU PRACÍ</t>
  </si>
  <si>
    <t>Objekt:</t>
  </si>
  <si>
    <t>01.1 - Mázhaus 562/20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</si>
  <si>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</si>
  <si>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</si>
  <si>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</si>
  <si>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</si>
  <si>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</si>
  <si>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</si>
  <si>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</si>
  <si>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</si>
  <si>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</si>
  <si>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</si>
  <si>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</si>
  <si>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</si>
  <si>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</si>
  <si>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</si>
  <si>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</si>
  <si>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  766.1 - repase prvků</t>
  </si>
  <si>
    <t xml:space="preserve">      766.2 - nové prvky</t>
  </si>
  <si>
    <t xml:space="preserve">    771 - Podlahy z dlaždic</t>
  </si>
  <si>
    <t xml:space="preserve">    772 - Podlahy z kamene</t>
  </si>
  <si>
    <t xml:space="preserve">    784 - Dokončovací práce - malby a tapety</t>
  </si>
  <si>
    <t xml:space="preserve">    OST - Ostatní(nábytek a interiérové prvky)</t>
  </si>
  <si>
    <t xml:space="preserve">    VRN - Vedlejší rozpočtové náklady</t>
  </si>
  <si>
    <t xml:space="preserve">      VRN1 - Průzkumné, geodetické a projektové práce</t>
  </si>
  <si>
    <t xml:space="preserve">      VRN3 - Zařízení staveniště</t>
  </si>
  <si>
    <t xml:space="preserve">      VRN4 - Inženýrská činnost</t>
  </si>
  <si>
    <t xml:space="preserve">      VRN5 - Finanční náklady</t>
  </si>
  <si>
    <t xml:space="preserve">      VRN6 - Územní vlivy</t>
  </si>
  <si>
    <t xml:space="preserve">  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</si>
  <si>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</si>
  <si>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</si>
  <si>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</si>
  <si>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</si>
  <si>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</si>
  <si>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</si>
  <si>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</si>
  <si>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</si>
  <si>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</si>
  <si>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</si>
  <si>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</si>
  <si>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</si>
  <si>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</si>
  <si>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</si>
  <si>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</si>
  <si>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</si>
  <si>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</si>
  <si>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</si>
  <si>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44</t>
  </si>
  <si>
    <t>K</t>
  </si>
  <si>
    <t>611315421</t>
  </si>
  <si>
    <t>Oprava vnitřní vápenné štukové omítky stropů v rozsahu plochy do 10%</t>
  </si>
  <si>
    <t>m2</t>
  </si>
  <si>
    <t>CS ÚRS 2019 01</t>
  </si>
  <si>
    <t>4</t>
  </si>
  <si>
    <t>-4394839</t>
  </si>
  <si>
    <t>VV</t>
  </si>
  <si>
    <t>stropy klenba</t>
  </si>
  <si>
    <t>283+42</t>
  </si>
  <si>
    <t>Součet</t>
  </si>
  <si>
    <t>43</t>
  </si>
  <si>
    <t>612315421</t>
  </si>
  <si>
    <t>Oprava vnitřní vápenné štukové omítky stěn v rozsahu plochy do 10%</t>
  </si>
  <si>
    <t>-267449438</t>
  </si>
  <si>
    <t>m.110001</t>
  </si>
  <si>
    <t>(3,024+12,100+1,205+8,861+7,518+1,238+0,610+2,968+0,676+1,204+6,793+10,861+1,027+0,348+2,678+0,297+0,236+0,893+0,415+1,928+0,317+1,380+0,369)*4,000</t>
  </si>
  <si>
    <t>(2,003+0,381+1,296+0,381+1,988+0,364+0,905+2,845+0,347+1,439+1,024)*4,000</t>
  </si>
  <si>
    <t>m.110007</t>
  </si>
  <si>
    <t>(0,730+0,330+5,457+0,331+1,090+0,317+1,225+1,435+0,791+1,319+0,843+1,056+7,907+0,363+0,663+2,708)*4,000</t>
  </si>
  <si>
    <t>m.110008</t>
  </si>
  <si>
    <t>(0,529+0,511+1,452+0,463+2,325+4,930+1,879+0,385+0,751+0,413+2,228+2,985+0,429+1,220)*4,000</t>
  </si>
  <si>
    <t>m.110002,m.10002a</t>
  </si>
  <si>
    <t>(4,800+9,101+0,442+1,303+0,420+0,976+1,716+8,263+3,816+3,271)*4,000</t>
  </si>
  <si>
    <t>46</t>
  </si>
  <si>
    <t>611.1</t>
  </si>
  <si>
    <t>zpevňující koloidní nástřik oxidu křemičitého - stěny</t>
  </si>
  <si>
    <t>441890823</t>
  </si>
  <si>
    <t>45</t>
  </si>
  <si>
    <t>619996145</t>
  </si>
  <si>
    <t>Ochrana konstrukcí nebo samostatných prvků obalením geotextilií</t>
  </si>
  <si>
    <t>-2027954349</t>
  </si>
  <si>
    <t>500</t>
  </si>
  <si>
    <t>126</t>
  </si>
  <si>
    <t>632441220</t>
  </si>
  <si>
    <t>Potěr anhydritový samonivelační litý C25 do 50 mm</t>
  </si>
  <si>
    <t>788775537</t>
  </si>
  <si>
    <t>m.110001 s podlahovým výtápěním</t>
  </si>
  <si>
    <t>179,26-84,498</t>
  </si>
  <si>
    <t>31,21</t>
  </si>
  <si>
    <t>127</t>
  </si>
  <si>
    <t>632441292</t>
  </si>
  <si>
    <t>Příplatek k anhydritovému samonivelačnímu litému potěru C25 ZKD 5 mm tloušťky</t>
  </si>
  <si>
    <t>1478357350</t>
  </si>
  <si>
    <t>125,972*7</t>
  </si>
  <si>
    <t>67</t>
  </si>
  <si>
    <t>273321411</t>
  </si>
  <si>
    <t>Základové desky ze ŽB bez zvýšených nároků na prostředí tř. C 20/25</t>
  </si>
  <si>
    <t>m3</t>
  </si>
  <si>
    <t>-2007873531</t>
  </si>
  <si>
    <t>179,26*0,05</t>
  </si>
  <si>
    <t>31,21*0,05</t>
  </si>
  <si>
    <t>13</t>
  </si>
  <si>
    <t>273361221</t>
  </si>
  <si>
    <t>Výztuž základových desek betonářskou ocelí 10 216 (E)</t>
  </si>
  <si>
    <t>t</t>
  </si>
  <si>
    <t>-1311483191</t>
  </si>
  <si>
    <t>(179,26+31,21)*0,0014*1,1</t>
  </si>
  <si>
    <t>124</t>
  </si>
  <si>
    <t>632451234</t>
  </si>
  <si>
    <t>Potěr cementový samonivelační litý C25 tl do 50 mm</t>
  </si>
  <si>
    <t>-391324351</t>
  </si>
  <si>
    <t>84,498</t>
  </si>
  <si>
    <t>125</t>
  </si>
  <si>
    <t>632451292</t>
  </si>
  <si>
    <t>Příplatek k cementovému samonivelačnímu litému potěru C25 ZKD 5 mm tloušťky přes 50 mm</t>
  </si>
  <si>
    <t>409960316</t>
  </si>
  <si>
    <t>84,498*7</t>
  </si>
  <si>
    <t>122</t>
  </si>
  <si>
    <t>632481213</t>
  </si>
  <si>
    <t>Separační vrstva z PE fólie</t>
  </si>
  <si>
    <t>-925992923</t>
  </si>
  <si>
    <t>179,26*3</t>
  </si>
  <si>
    <t>31,21*3</t>
  </si>
  <si>
    <t>9</t>
  </si>
  <si>
    <t>Ostatní konstrukce a práce, bourání</t>
  </si>
  <si>
    <t>965042241</t>
  </si>
  <si>
    <t>Bourání podkladů pod dlažby nebo mazanin betonových nebo z litého asfaltu tl přes 100 mm pl pře 4 m2</t>
  </si>
  <si>
    <t>-1981533430</t>
  </si>
  <si>
    <t>179,26*0,23</t>
  </si>
  <si>
    <t>31,21*0,23</t>
  </si>
  <si>
    <t>3</t>
  </si>
  <si>
    <t>965049112</t>
  </si>
  <si>
    <t>Příplatek k bourání betonových mazanin za bourání mazanin se svařovanou sítí tl přes 100 mm</t>
  </si>
  <si>
    <t>-415273297</t>
  </si>
  <si>
    <t>771571810</t>
  </si>
  <si>
    <t>Demontáž podlah z dlaždic keramických kladených do malty</t>
  </si>
  <si>
    <t>16</t>
  </si>
  <si>
    <t>-814668530</t>
  </si>
  <si>
    <t>m.110002</t>
  </si>
  <si>
    <t>15,8</t>
  </si>
  <si>
    <t>m.110002a</t>
  </si>
  <si>
    <t>17,66</t>
  </si>
  <si>
    <t>22,12</t>
  </si>
  <si>
    <t>179,26</t>
  </si>
  <si>
    <t>121</t>
  </si>
  <si>
    <t>985311312R</t>
  </si>
  <si>
    <t>Hrubá reprofilace rubu kleneb a podlah cementovými maltami tl 20 mm</t>
  </si>
  <si>
    <t>683446250</t>
  </si>
  <si>
    <t>997</t>
  </si>
  <si>
    <t>Přesun sutě</t>
  </si>
  <si>
    <t>51</t>
  </si>
  <si>
    <t>997013114</t>
  </si>
  <si>
    <t>Vnitrostaveništní doprava suti a vybouraných hmot pro budovy v do 15 m s použitím mechanizace</t>
  </si>
  <si>
    <t>1779358677</t>
  </si>
  <si>
    <t>52</t>
  </si>
  <si>
    <t>997013219</t>
  </si>
  <si>
    <t>Příplatek k vnitrostaveništní dopravě suti a vybouraných hmot za zvětšenou dopravu suti ZKD 10 m</t>
  </si>
  <si>
    <t>1774817396</t>
  </si>
  <si>
    <t>135,126*5</t>
  </si>
  <si>
    <t>53</t>
  </si>
  <si>
    <t>997013511</t>
  </si>
  <si>
    <t>Odvoz suti a vybouraných hmot z meziskládky na skládku do 1 km s naložením a se složením</t>
  </si>
  <si>
    <t>-1654820135</t>
  </si>
  <si>
    <t>54</t>
  </si>
  <si>
    <t>997013509</t>
  </si>
  <si>
    <t>Příplatek k odvozu suti a vybouraných hmot na skládku ZKD 1 km přes 1 km</t>
  </si>
  <si>
    <t>-1018640179</t>
  </si>
  <si>
    <t>135,126*25</t>
  </si>
  <si>
    <t>55</t>
  </si>
  <si>
    <t>997013802</t>
  </si>
  <si>
    <t>Poplatek za uložení na skládce (skládkovné) stavebního odpadu železobetonového kód odpadu 170 101</t>
  </si>
  <si>
    <t>656183014</t>
  </si>
  <si>
    <t>56</t>
  </si>
  <si>
    <t>997013807</t>
  </si>
  <si>
    <t>Poplatek za uložení na skládce (skládkovné) stavebního odpadu keramického kód odpadu 170 103</t>
  </si>
  <si>
    <t>694611855</t>
  </si>
  <si>
    <t>998</t>
  </si>
  <si>
    <t>Přesun hmot</t>
  </si>
  <si>
    <t>50</t>
  </si>
  <si>
    <t>998011003</t>
  </si>
  <si>
    <t>Přesun hmot pro budovy zděné v do 24 m</t>
  </si>
  <si>
    <t>1459669494</t>
  </si>
  <si>
    <t>49</t>
  </si>
  <si>
    <t>998011014</t>
  </si>
  <si>
    <t>Příplatek k přesunu hmot pro budovy zděné za zvětšený přesun do 500 m</t>
  </si>
  <si>
    <t>1879222156</t>
  </si>
  <si>
    <t>PSV</t>
  </si>
  <si>
    <t>Práce a dodávky PSV</t>
  </si>
  <si>
    <t>713</t>
  </si>
  <si>
    <t>Izolace tepelné</t>
  </si>
  <si>
    <t>65</t>
  </si>
  <si>
    <t>713121111</t>
  </si>
  <si>
    <t>Montáž izolace tepelné podlah volně kladenými rohožemi, pásy, dílci, deskami 1 vrstva</t>
  </si>
  <si>
    <t>758638858</t>
  </si>
  <si>
    <t>123</t>
  </si>
  <si>
    <t>M</t>
  </si>
  <si>
    <t>28375673</t>
  </si>
  <si>
    <t>deska pro kročejový útlum tl 30mm</t>
  </si>
  <si>
    <t>CS ÚRS 2018 02</t>
  </si>
  <si>
    <t>32</t>
  </si>
  <si>
    <t>1037913183</t>
  </si>
  <si>
    <t>210,47</t>
  </si>
  <si>
    <t>210,47*1,1 'Přepočtené koeficientem množství</t>
  </si>
  <si>
    <t>94</t>
  </si>
  <si>
    <t>998713202</t>
  </si>
  <si>
    <t>Přesun hmot procentní pro izolace tepelné v objektech v do 12 m</t>
  </si>
  <si>
    <t>%</t>
  </si>
  <si>
    <t>1614202079</t>
  </si>
  <si>
    <t>735</t>
  </si>
  <si>
    <t>Ústřední vytápění - otopná tělesa</t>
  </si>
  <si>
    <t>22</t>
  </si>
  <si>
    <t>735511008</t>
  </si>
  <si>
    <t>Podlahové vytápění - systémová deska s kombinovanou tepelnou a kročejovou izolací celkové výšky 50 až 53 mm</t>
  </si>
  <si>
    <t>1348986449</t>
  </si>
  <si>
    <t>95</t>
  </si>
  <si>
    <t>998735202</t>
  </si>
  <si>
    <t>Přesun hmot procentní pro otopná tělesa v objektech v do 12 m</t>
  </si>
  <si>
    <t>-423938171</t>
  </si>
  <si>
    <t>763</t>
  </si>
  <si>
    <t>Konstrukce suché výstavby</t>
  </si>
  <si>
    <t>60</t>
  </si>
  <si>
    <t>763.1</t>
  </si>
  <si>
    <t xml:space="preserve">dvojitý záklop DF 12,5 SDK stěny </t>
  </si>
  <si>
    <t>-2118378396</t>
  </si>
  <si>
    <t>4,960*3,480</t>
  </si>
  <si>
    <t>58</t>
  </si>
  <si>
    <t>763111313</t>
  </si>
  <si>
    <t>SDK příčka tl 100 mm profil CW+UW 75 desky 1xA 12,5 bez TI EI 15 Rw</t>
  </si>
  <si>
    <t>2122473298</t>
  </si>
  <si>
    <t>m110002 zakrytí oken</t>
  </si>
  <si>
    <t>1*1,3*2</t>
  </si>
  <si>
    <t>m110008 nevyužívané dveře</t>
  </si>
  <si>
    <t>1,4*2,5</t>
  </si>
  <si>
    <t>96</t>
  </si>
  <si>
    <t>998763402</t>
  </si>
  <si>
    <t>Přesun hmot procentní pro sádrokartonové konstrukce v objektech v do 12 m</t>
  </si>
  <si>
    <t>-751259689</t>
  </si>
  <si>
    <t>766</t>
  </si>
  <si>
    <t>Konstrukce truhlářské</t>
  </si>
  <si>
    <t>38</t>
  </si>
  <si>
    <t>766112820.1</t>
  </si>
  <si>
    <t>Demontáž truhlářských stěn dřevěných zasklených k dalšímu použití</t>
  </si>
  <si>
    <t>ks</t>
  </si>
  <si>
    <t>-512824007</t>
  </si>
  <si>
    <t>40</t>
  </si>
  <si>
    <t>766112820.2</t>
  </si>
  <si>
    <t>Demontáž truhlářských stěn dřevěných zasklených</t>
  </si>
  <si>
    <t>-1151685191</t>
  </si>
  <si>
    <t>59</t>
  </si>
  <si>
    <t>766.3</t>
  </si>
  <si>
    <t>demontáž a likvidace dřevěných lavic</t>
  </si>
  <si>
    <t>1882353854</t>
  </si>
  <si>
    <t>766.1</t>
  </si>
  <si>
    <t>repase prvků</t>
  </si>
  <si>
    <t>61</t>
  </si>
  <si>
    <t>766.1.01</t>
  </si>
  <si>
    <t xml:space="preserve">dveře MAZ/d2   1180x2240</t>
  </si>
  <si>
    <t>1890312534</t>
  </si>
  <si>
    <t>P</t>
  </si>
  <si>
    <t xml:space="preserve">Poznámka k položce:_x000d_
- obroušení a ošetření dřevěného křídla_x000d_
- vyspravení tmelem 25%_x000d_
- nový nátěr transp.lakem_x000d_
- repase původního kování(černý nátěr)_x000d_
- výměna zámku_x000d_
- repase kamenného ostění_x000d_
</t>
  </si>
  <si>
    <t>62</t>
  </si>
  <si>
    <t>766.1.02</t>
  </si>
  <si>
    <t xml:space="preserve">dveře MAZ/d3   1100x2165</t>
  </si>
  <si>
    <t>-197096948</t>
  </si>
  <si>
    <t>Poznámka k položce:_x000d_
- obroušení a ošetření dřevěného křídla_x000d_
- vyspravení tmelem 25%_x000d_
- nový nátěr transp.lakem_x000d_
- nové kování(klika/koule pevná)_x000d_
- elektrozámek_x000d_
- repase kamenného ostění</t>
  </si>
  <si>
    <t>63</t>
  </si>
  <si>
    <t>766.1.03</t>
  </si>
  <si>
    <t xml:space="preserve">celoprosklená stěna MAZ/d4   2730x3460</t>
  </si>
  <si>
    <t>67392587</t>
  </si>
  <si>
    <t>Poznámka k položce:_x000d_
- obnova nátěru kovových profilů RAL 9005 _x000d_
- výměna zámku_x000d_
- repase dřevěných madel_x000d_
- výměna kování_x000d_
- výměna zasklení</t>
  </si>
  <si>
    <t>64</t>
  </si>
  <si>
    <t>766.1.04</t>
  </si>
  <si>
    <t xml:space="preserve">celoprosklená stěna MAZ/d5   2890x3270</t>
  </si>
  <si>
    <t>2137268588</t>
  </si>
  <si>
    <t>Poznámka k položce:_x000d_
- obnova nátěru kovových profilů a mřížování RAL 9005 _x000d_
- výměna zámku_x000d_
- repase dřevěných madel_x000d_
- výměna kování_x000d_
- výměna zasklení izolačním dvojsklem_x000d_
- zarážka dveří 2ks_x000d_
- těsnící kartáček s kovovou přechodovou lištou</t>
  </si>
  <si>
    <t>69</t>
  </si>
  <si>
    <t>766.1.05</t>
  </si>
  <si>
    <t xml:space="preserve">dřevěná okenní sestava MAZ/d6   2400x2345</t>
  </si>
  <si>
    <t>111461680</t>
  </si>
  <si>
    <t>Poznámka k položce:_x000d_
- obroušení a ošetření dřevěného rámu_x000d_
- oprava tmelem 25%_x000d_
- nátěr transparentním lakem_x000d_
- repase kování, černý nátěr RAL 9005_x000d_
- zasklení dvojitým izolačním sklem s vloženou mřížkou dle původního rastru</t>
  </si>
  <si>
    <t>766.2</t>
  </si>
  <si>
    <t>nové prvky</t>
  </si>
  <si>
    <t>70</t>
  </si>
  <si>
    <t>766.2.01</t>
  </si>
  <si>
    <t xml:space="preserve">dveře prosklené MAZ/d7   1100x2300</t>
  </si>
  <si>
    <t>-1824988989</t>
  </si>
  <si>
    <t>Poznámka k položce:_x000d_
- jednokřídlé hliníkové dveře otočné_x000d_
- barva čarná RAL 9005_x000d_
- dveře v rovině s rámem_x000d_
- cylindrická vložka_x000d_
- madlo dřevěné</t>
  </si>
  <si>
    <t>71</t>
  </si>
  <si>
    <t>766.2.02</t>
  </si>
  <si>
    <t xml:space="preserve">prosklená příčka s dveřmi MAZ/d8   3300x3975</t>
  </si>
  <si>
    <t>2050807599</t>
  </si>
  <si>
    <t xml:space="preserve">Poznámka k položce:_x000d_
- zasklení bezpečnostní sklo_x000d_
- hliníkové rámy RAL 9005_x000d_
- dvoukřídlé skleněné dveře_x000d_
- cylindrická vložka_x000d_
- panikové kování_x000d_
- horní zakončení skla ořezat dle klenby_x000d_
- zarážka dveří 2ks_x000d_
_x000d_
</t>
  </si>
  <si>
    <t>72</t>
  </si>
  <si>
    <t>766.2.03</t>
  </si>
  <si>
    <t xml:space="preserve">prosklená příčka s dveřmi MAZ/d9   1830x3810</t>
  </si>
  <si>
    <t>1939144622</t>
  </si>
  <si>
    <t xml:space="preserve">Poznámka k položce:_x000d_
- zasklení bezpečnostní dvojsklo_x000d_
- hliníkové rámy RAL 9005_x000d_
- jednokřídlé skleněné dveře_x000d_
- elektrozámek_x000d_
- panikové kování_x000d_
- zarážka dveří 1ks_x000d_
</t>
  </si>
  <si>
    <t>73</t>
  </si>
  <si>
    <t>766.2.04</t>
  </si>
  <si>
    <t xml:space="preserve">dveře vnitřní MAZ/d10  800x1970</t>
  </si>
  <si>
    <t>-393040532</t>
  </si>
  <si>
    <t>Poznámka k položce:_x000d_
- CPL laminát, DTD deska_x000d_
- barva slonová kost_x000d_
- zarubeň stávající ocelová - repase(slonová kost)_x000d_
- zámek vložkový_x000d_
- klika/koule pevná_x000d_
- odstranění stávajícího prahu_x000d_
- přechodová lišta</t>
  </si>
  <si>
    <t>74</t>
  </si>
  <si>
    <t>766.2.05</t>
  </si>
  <si>
    <t>okno MAZ/d11 1210x1780</t>
  </si>
  <si>
    <t>324940902</t>
  </si>
  <si>
    <t>Poznámka k položce:_x000d_
- dvoukřídlé otevíravé_x000d_
- tvrdé dřevo_x000d_
- transparentní lak_x000d_
- zasklení izolační dvojsklo_x000d_
- původní kování repasovat nebo dodat nové_x000d_
- parapet dvřevěný, bílý nátěr_x000d_
- okno dle stávajícího tvaru a proporcí okna_x000d_
- odstranění stávajícího okna</t>
  </si>
  <si>
    <t>75</t>
  </si>
  <si>
    <t>766.2.06</t>
  </si>
  <si>
    <t xml:space="preserve">okno MAZ/d12   1005x1155</t>
  </si>
  <si>
    <t>356219966</t>
  </si>
  <si>
    <t>Poznámka k položce:_x000d_
- dvoukřídlé otevíravé_x000d_
- tvrdé dřevo_x000d_
- transparentní lak_x000d_
- zasklení izolační dvojsklo s mřížováním dle stávajícího okna_x000d_
- původní kování repasovat nebo dodat nové_x000d_
- parapet dvřevěný, bílý nátěr_x000d_
- okno dle stávajícího tvaru a proporcí okna_x000d_
- odstranění stávajícího okna</t>
  </si>
  <si>
    <t>76</t>
  </si>
  <si>
    <t>766.2.07</t>
  </si>
  <si>
    <t xml:space="preserve">okno MAZ/d13   900x1150</t>
  </si>
  <si>
    <t>1136628621</t>
  </si>
  <si>
    <t xml:space="preserve">Poznámka k položce:_x000d_
- jednokřídlé otevíravé_x000d_
- tvrdé dřevo_x000d_
- transparentní lak_x000d_
- zasklení izolační dvojsklo s mřížováním dle stávajícího okna_x000d_
- původní kování repasovat nebo dodat nové_x000d_
- parapet dvřevěný, bílý nátěr_x000d_
- okno dle stávajícího tvaru a proporcí okna_x000d_
- odstranění stávajícího okna_x000d_
</t>
  </si>
  <si>
    <t>771</t>
  </si>
  <si>
    <t>Podlahy z dlaždic</t>
  </si>
  <si>
    <t>8</t>
  </si>
  <si>
    <t>771471113</t>
  </si>
  <si>
    <t>Montáž soklů z dlaždic keramických rovných do malty v do 120 mm</t>
  </si>
  <si>
    <t>m</t>
  </si>
  <si>
    <t>625072712</t>
  </si>
  <si>
    <t>m.11002</t>
  </si>
  <si>
    <t>3,339+4,837+0,519+1,777+1,011+0,563+0,722</t>
  </si>
  <si>
    <t>1,864+1,882+2,393+0,406+0,440+0,950+0,440+0,412+1,688</t>
  </si>
  <si>
    <t>0,212+0,493+0,484+1,214+0,422+3,061+2,255+0,404+0,740+0,393+1,934+4,976+2,313+0,457+0,159</t>
  </si>
  <si>
    <t>179,26*0,7</t>
  </si>
  <si>
    <t>31,21*0,7</t>
  </si>
  <si>
    <t>59761338</t>
  </si>
  <si>
    <t>sokl-dlažba keramická slinutá hladká do interiéru i exteriéru 445x85mm</t>
  </si>
  <si>
    <t>kus</t>
  </si>
  <si>
    <t>-1815566949</t>
  </si>
  <si>
    <t>190,089/0,44*1,1</t>
  </si>
  <si>
    <t>104</t>
  </si>
  <si>
    <t>771574118</t>
  </si>
  <si>
    <t>Montáž podlah keramických hladkých lepených flexibilním lepidlem do 50 ks/m2</t>
  </si>
  <si>
    <t>-1488603556</t>
  </si>
  <si>
    <t>m110002a</t>
  </si>
  <si>
    <t>m110008</t>
  </si>
  <si>
    <t>105</t>
  </si>
  <si>
    <t>59761430</t>
  </si>
  <si>
    <t>dlažba keramická slinutá hladká do interiéru i exteriéru pro vysoké mechanické namáhání přes 35 do 45ks/m2</t>
  </si>
  <si>
    <t>2096437524</t>
  </si>
  <si>
    <t>266,05*1,2 'Přepočtené koeficientem množství</t>
  </si>
  <si>
    <t>5</t>
  </si>
  <si>
    <t>771591111</t>
  </si>
  <si>
    <t>Nátěr penetrační na podlahu</t>
  </si>
  <si>
    <t>1225088642</t>
  </si>
  <si>
    <t>pod nivelaci</t>
  </si>
  <si>
    <t>55,8+210,47</t>
  </si>
  <si>
    <t>pod dlažbu</t>
  </si>
  <si>
    <t>128</t>
  </si>
  <si>
    <t>771151012</t>
  </si>
  <si>
    <t>Samonivelační stěrka podlah pevnosti 20 MPa tl 5 mm</t>
  </si>
  <si>
    <t>-1268099182</t>
  </si>
  <si>
    <t>107</t>
  </si>
  <si>
    <t>771.1</t>
  </si>
  <si>
    <t>řezání dlažby</t>
  </si>
  <si>
    <t>774503851</t>
  </si>
  <si>
    <t>320</t>
  </si>
  <si>
    <t>97</t>
  </si>
  <si>
    <t>998771202</t>
  </si>
  <si>
    <t>Přesun hmot procentní pro podlahy z dlaždic v objektech v do 12 m</t>
  </si>
  <si>
    <t>509891370</t>
  </si>
  <si>
    <t>772</t>
  </si>
  <si>
    <t>Podlahy z kamene</t>
  </si>
  <si>
    <t>39</t>
  </si>
  <si>
    <t>772991422.1</t>
  </si>
  <si>
    <t>čištění a obnova žulových podest a schodišť</t>
  </si>
  <si>
    <t>1160347687</t>
  </si>
  <si>
    <t>Poznámka k položce:_x000d_
hrubé očištění ocelovými kartáči_x000d_
obnova(oživení) struktury chem.prostředky</t>
  </si>
  <si>
    <t>7</t>
  </si>
  <si>
    <t>784</t>
  </si>
  <si>
    <t>Dokončovací práce - malby a tapety</t>
  </si>
  <si>
    <t>103</t>
  </si>
  <si>
    <t>784121003</t>
  </si>
  <si>
    <t>Oškrabání malby v mísnostech výšky do 5,00 m</t>
  </si>
  <si>
    <t>1797176742</t>
  </si>
  <si>
    <t>(4,800+9,101+0,442+1,303+0,420+0,976+1,716)*4,000</t>
  </si>
  <si>
    <t>47</t>
  </si>
  <si>
    <t>781.1</t>
  </si>
  <si>
    <t xml:space="preserve">malba dle zpracované technologie opravy </t>
  </si>
  <si>
    <t>2137687487</t>
  </si>
  <si>
    <t>91</t>
  </si>
  <si>
    <t>784311013</t>
  </si>
  <si>
    <t>Dvojnásobné bílé malby ze suchých směsí (práškových) v místnostech výšky do 5,00 m</t>
  </si>
  <si>
    <t>-572735279</t>
  </si>
  <si>
    <t>(6,651+1,782+0,965+0,400+1,295+0,449+4,115)*4,000</t>
  </si>
  <si>
    <t>92</t>
  </si>
  <si>
    <t>784311031</t>
  </si>
  <si>
    <t>Příplatek k cenám bílých maleb ze suchých směsí za barevnou malbu tónovanou tónovacími přípravky</t>
  </si>
  <si>
    <t>-127638967</t>
  </si>
  <si>
    <t>OST</t>
  </si>
  <si>
    <t>Ostatní(nábytek a interiérové prvky)</t>
  </si>
  <si>
    <t>77</t>
  </si>
  <si>
    <t>ost.01</t>
  </si>
  <si>
    <t xml:space="preserve">recepční pult MAZ/n1   4500x3000mm</t>
  </si>
  <si>
    <t>512</t>
  </si>
  <si>
    <t>480867405</t>
  </si>
  <si>
    <t>Poznámka k položce:_x000d_
- nábytková sestava recepčního pultu_x000d_
- vnější povrch, pult, pracovní deska corian bílý mramorovaný_x000d_
- podsvícení_x000d_
- vnitřní korpus lamino bílé 18 mm_x000d_
- zásuvky s tlumeným dojezdem, kování broušená nerez_x000d_
- nerezový sokl 100mm_x000d_
- kancelářská židle 2ks nosnost 140kg, anatomický tvarované opěradlo</t>
  </si>
  <si>
    <t>78</t>
  </si>
  <si>
    <t>ost.02</t>
  </si>
  <si>
    <t xml:space="preserve">nástěnka MAZ/n2   4035x3335mm</t>
  </si>
  <si>
    <t>1194500230</t>
  </si>
  <si>
    <t>Poznámka k položce:_x000d_
- perforovaná kovová nástěnka_x000d_
- tvar nástěnky kopíruje obloukovou niku_x000d_
- broušený matný povrch, černá RAL 9005_x000d_
- podsvícení_x000d_
- magnety s dřevěným krytem</t>
  </si>
  <si>
    <t>79</t>
  </si>
  <si>
    <t>ost.03</t>
  </si>
  <si>
    <t xml:space="preserve">kovová stěna MAZ/n3   4035x3335mm</t>
  </si>
  <si>
    <t>1398137748</t>
  </si>
  <si>
    <t>Poznámka k položce:_x000d_
- perforovaná kovová nástěnka_x000d_
- tvar nástěnky kopíruje obloukovou niku_x000d_
- broušený matný povrch, černá RAL 9005_x000d_
- podsvícení_x000d_
- uprostřed logo klubu_x000d_
- magnety s dřevěným krytem</t>
  </si>
  <si>
    <t>80</t>
  </si>
  <si>
    <t>ost.04</t>
  </si>
  <si>
    <t xml:space="preserve">sezení do okna MAZ/n4   2400x750mm</t>
  </si>
  <si>
    <t>33378313</t>
  </si>
  <si>
    <t xml:space="preserve">Poznámka k položce:_x000d_
- dřevo_x000d_
- odstín dle historických dveří a okna MAZ/d6_x000d_
- transparentní lak_x000d_
- opěradlo a područky_x000d_
</t>
  </si>
  <si>
    <t>81</t>
  </si>
  <si>
    <t>ost.05</t>
  </si>
  <si>
    <t xml:space="preserve">sezení do okna MAZ/n5   1385x820mm</t>
  </si>
  <si>
    <t>-854467383</t>
  </si>
  <si>
    <t xml:space="preserve">Poznámka k položce:_x000d_
- dřevo_x000d_
- odstín totožný jako MAZ/n4_x000d_
- transparentní lak_x000d_
</t>
  </si>
  <si>
    <t>82</t>
  </si>
  <si>
    <t>ost.06</t>
  </si>
  <si>
    <t>odpadkový koš MAZ/n6 765x750x255mm</t>
  </si>
  <si>
    <t>771098746</t>
  </si>
  <si>
    <t>Poznámka k položce:_x000d_
- odpadkový koš pro tříděný odpad_x000d_
- kovová konstrukce_x000d_
- černá RAL 9005_x000d_
- držák pytlů_x000d_
- horní poklop s panty_x000d_
- uchycení k podlaze</t>
  </si>
  <si>
    <t>83</t>
  </si>
  <si>
    <t>ost.07</t>
  </si>
  <si>
    <t xml:space="preserve">repase zábradlí   MAZ/n7</t>
  </si>
  <si>
    <t>1324979989</t>
  </si>
  <si>
    <t xml:space="preserve">Poznámka k položce:_x000d_
- hrubé očištění úchytu a tyče_x000d_
- černý nátěr RAL 9005_x000d_
- repase dřevěného madla transparentní lak_x000d_
</t>
  </si>
  <si>
    <t>1,75+2,5+0,6+8,7</t>
  </si>
  <si>
    <t>84</t>
  </si>
  <si>
    <t>ost.08</t>
  </si>
  <si>
    <t>repase mříže MAZ/n8</t>
  </si>
  <si>
    <t>866505597</t>
  </si>
  <si>
    <t xml:space="preserve">Poznámka k položce:_x000d_
- odstranění původního nátěru_x000d_
- nový nátěr černá RAL 9005_x000d_
</t>
  </si>
  <si>
    <t>85</t>
  </si>
  <si>
    <t>ost.09</t>
  </si>
  <si>
    <t>celoplošný polep skla MAZ/o1</t>
  </si>
  <si>
    <t>1346206255</t>
  </si>
  <si>
    <t>Poznámka k položce:_x000d_
oboustraný mléčný polep skla na dveře MAZ/d4</t>
  </si>
  <si>
    <t>86</t>
  </si>
  <si>
    <t>ost.10</t>
  </si>
  <si>
    <t>3D nápisy názvy místností MAZ/o2</t>
  </si>
  <si>
    <t>-200311702</t>
  </si>
  <si>
    <t xml:space="preserve">Poznámka k položce:_x000d_
- mosaz lepená _x000d_
- tl. 5mm_x000d_
- písmo Arial Arrow_x000d_
- výška 175 mm_x000d_
</t>
  </si>
  <si>
    <t>87</t>
  </si>
  <si>
    <t>ost.11</t>
  </si>
  <si>
    <t>3D navigační nápisy MAZ/o3</t>
  </si>
  <si>
    <t>-748098017</t>
  </si>
  <si>
    <t>Poznámka k položce:_x000d_
- mosaz lepená _x000d_
- tl. 3mm_x000d_
- písmo Arial Arrow_x000d_
- výška 70 mm</t>
  </si>
  <si>
    <t>88</t>
  </si>
  <si>
    <t>ost.12</t>
  </si>
  <si>
    <t>obraz 1100x1100mm MAZ/u1</t>
  </si>
  <si>
    <t>1142240949</t>
  </si>
  <si>
    <t xml:space="preserve">Poznámka k položce:_x000d_
- obraz lazen ve zlatých tónech_x000d_
</t>
  </si>
  <si>
    <t>89</t>
  </si>
  <si>
    <t>ost.13</t>
  </si>
  <si>
    <t>mosazný nápis MAZ/u2</t>
  </si>
  <si>
    <t>1545322744</t>
  </si>
  <si>
    <t>Poznámka k položce:_x000d_
- písmo Arial Arrow_x000d_
- výška 100mm napis, 70mm odstavec</t>
  </si>
  <si>
    <t>90</t>
  </si>
  <si>
    <t>ost.14</t>
  </si>
  <si>
    <t>logo univerzity MAZ/u3</t>
  </si>
  <si>
    <t>2054520955</t>
  </si>
  <si>
    <t xml:space="preserve">Poznámka k položce:_x000d_
- logo řezané vodním paprskem do dlažby_x000d_
_x000d_
</t>
  </si>
  <si>
    <t>VRN</t>
  </si>
  <si>
    <t>Vedlejší rozpočtové náklady</t>
  </si>
  <si>
    <t>106</t>
  </si>
  <si>
    <t>030.6</t>
  </si>
  <si>
    <t>zpracování spárořezu dlažby</t>
  </si>
  <si>
    <t>-1407725486</t>
  </si>
  <si>
    <t>108</t>
  </si>
  <si>
    <t>030.7</t>
  </si>
  <si>
    <t>restaurátorský dohled</t>
  </si>
  <si>
    <t>kpl</t>
  </si>
  <si>
    <t>-2121518934</t>
  </si>
  <si>
    <t>119</t>
  </si>
  <si>
    <t>030.8</t>
  </si>
  <si>
    <t>závěrečný úklid</t>
  </si>
  <si>
    <t>1069981109</t>
  </si>
  <si>
    <t>VRN1</t>
  </si>
  <si>
    <t>Průzkumné, geodetické a projektové práce</t>
  </si>
  <si>
    <t>115</t>
  </si>
  <si>
    <t>013254000</t>
  </si>
  <si>
    <t>Dokumentace skutečného provedení stavby</t>
  </si>
  <si>
    <t>1024</t>
  </si>
  <si>
    <t>2002162059</t>
  </si>
  <si>
    <t>VRN3</t>
  </si>
  <si>
    <t>Zařízení staveniště</t>
  </si>
  <si>
    <t>118</t>
  </si>
  <si>
    <t>030001000</t>
  </si>
  <si>
    <t>1712080709</t>
  </si>
  <si>
    <t>116</t>
  </si>
  <si>
    <t>033103000</t>
  </si>
  <si>
    <t>Připojení energií</t>
  </si>
  <si>
    <t>-2087306775</t>
  </si>
  <si>
    <t>120</t>
  </si>
  <si>
    <t>034103000</t>
  </si>
  <si>
    <t>Oplocení staveniště</t>
  </si>
  <si>
    <t>-12343602</t>
  </si>
  <si>
    <t>117</t>
  </si>
  <si>
    <t>034503000</t>
  </si>
  <si>
    <t>Informační tabule na staveništi</t>
  </si>
  <si>
    <t>261982567</t>
  </si>
  <si>
    <t>VRN4</t>
  </si>
  <si>
    <t>Inženýrská činnost</t>
  </si>
  <si>
    <t>112</t>
  </si>
  <si>
    <t>043002000</t>
  </si>
  <si>
    <t>Zkoušky a ostatní měření</t>
  </si>
  <si>
    <t>-838514920</t>
  </si>
  <si>
    <t>111</t>
  </si>
  <si>
    <t>044002000</t>
  </si>
  <si>
    <t>Revize</t>
  </si>
  <si>
    <t>713120481</t>
  </si>
  <si>
    <t>109</t>
  </si>
  <si>
    <t>045002000</t>
  </si>
  <si>
    <t>Kompletační a koordinační činnost</t>
  </si>
  <si>
    <t>755469178</t>
  </si>
  <si>
    <t>VRN5</t>
  </si>
  <si>
    <t>Finanční náklady</t>
  </si>
  <si>
    <t>110</t>
  </si>
  <si>
    <t>051002000</t>
  </si>
  <si>
    <t>Pojistné</t>
  </si>
  <si>
    <t>-375655228</t>
  </si>
  <si>
    <t>VRN6</t>
  </si>
  <si>
    <t>Územní vlivy</t>
  </si>
  <si>
    <t>113</t>
  </si>
  <si>
    <t>065002000</t>
  </si>
  <si>
    <t>Mimostaveništní doprava materiálů</t>
  </si>
  <si>
    <t>1676082192</t>
  </si>
  <si>
    <t>VRN8</t>
  </si>
  <si>
    <t>Přesun stavebních kapacit</t>
  </si>
  <si>
    <t>114</t>
  </si>
  <si>
    <t>081002000</t>
  </si>
  <si>
    <t>Doprava zaměstnanců</t>
  </si>
  <si>
    <t>555392786</t>
  </si>
  <si>
    <t>01.2 - Astorie 563/9</t>
  </si>
  <si>
    <t xml:space="preserve">    3 - Svislé a kompletní konstrukce</t>
  </si>
  <si>
    <t xml:space="preserve">      766.1 - dveře</t>
  </si>
  <si>
    <t xml:space="preserve">      766.2 - okna</t>
  </si>
  <si>
    <t xml:space="preserve">    767 - Konstrukce zámečnické</t>
  </si>
  <si>
    <t>Svislé a kompletní konstrukce</t>
  </si>
  <si>
    <t>14</t>
  </si>
  <si>
    <t>311234061</t>
  </si>
  <si>
    <t>Zdivo jednovrstvé z cihel děrovaných přes P10 do P15 na maltu M5 tl 300 mm</t>
  </si>
  <si>
    <t>-669618283</t>
  </si>
  <si>
    <t>5.NP</t>
  </si>
  <si>
    <t>2,5*2,45-(1,04*2)</t>
  </si>
  <si>
    <t>311234111</t>
  </si>
  <si>
    <t>Zdivo jednovrstvé z cihel děrovaných do P10 na maltu M5 tl 440 mm</t>
  </si>
  <si>
    <t>635661413</t>
  </si>
  <si>
    <t>2.NP</t>
  </si>
  <si>
    <t>1,7*2,8-(1,04*2)</t>
  </si>
  <si>
    <t>2.-3.NP</t>
  </si>
  <si>
    <t>3.NP</t>
  </si>
  <si>
    <t>1,72*2,8-(1,04*2)</t>
  </si>
  <si>
    <t>4.NP</t>
  </si>
  <si>
    <t>17</t>
  </si>
  <si>
    <t>612311131</t>
  </si>
  <si>
    <t>Potažení vnitřních stěn vápenným štukem tloušťky do 3 mm</t>
  </si>
  <si>
    <t>1274307108</t>
  </si>
  <si>
    <t>(10,832+4,045)*2</t>
  </si>
  <si>
    <t>-1439308143</t>
  </si>
  <si>
    <t>(3,584+1,814+2,069+1,397+4,027+0,262+2,510+0,253+2,294+2,150+24,044+7,055+1,550+5,275+18,011)*2,800</t>
  </si>
  <si>
    <t>-(0,8*2)*14</t>
  </si>
  <si>
    <t>54,5+1,54</t>
  </si>
  <si>
    <t>(3,806+1,506+1,900+1,603+1,308+0,911+2,029+2,248+23,828+7,020+1,500+5,200+17,880)*2,800</t>
  </si>
  <si>
    <t>-(0,8*2)*15</t>
  </si>
  <si>
    <t>57,86</t>
  </si>
  <si>
    <t>(3,622+1,710+1,993+1,590+1,277+0,801+2,816+1,541+24,299+2,980+0,713+1,284+18,599)*2,45</t>
  </si>
  <si>
    <t>-(0,8*2)*11</t>
  </si>
  <si>
    <t>48,65</t>
  </si>
  <si>
    <t>1.NP</t>
  </si>
  <si>
    <t>(1,855+1,706+1,590+1,751+3,634+15,395+1,819+20,041+2,149+1,974+1,011)*2,800</t>
  </si>
  <si>
    <t>-(0,8*2)*7</t>
  </si>
  <si>
    <t>42,02</t>
  </si>
  <si>
    <t>(1,509+1,149+1,615+1,943+1,780+3,559+18,027+5,269+1,516+7,038+24,093+3,494+0,424)*2,800</t>
  </si>
  <si>
    <t>-(0,8*2)*16</t>
  </si>
  <si>
    <t>55,57</t>
  </si>
  <si>
    <t>(2,596+0,296+3,760+1,615+1,799+1,837+3,711+18,074+5,220+1,527+7,089+24,159+3,082+1,628+0,571)*2,800</t>
  </si>
  <si>
    <t>54,5+2,2</t>
  </si>
  <si>
    <t>612321111</t>
  </si>
  <si>
    <t>Vápenocementová omítka hrubá jednovrstvá zatřená vnitřních stěn nanášená ručně</t>
  </si>
  <si>
    <t>264241126</t>
  </si>
  <si>
    <t>763111417</t>
  </si>
  <si>
    <t>SDK příčka tl 150 mm profil CW+UW 100 desky 2xA 12,5 TI 100 mm EI 60 Rw 55 DB</t>
  </si>
  <si>
    <t>-648960144</t>
  </si>
  <si>
    <t>(2,773+1,175)*2,800</t>
  </si>
  <si>
    <t>12</t>
  </si>
  <si>
    <t>763121455</t>
  </si>
  <si>
    <t>SDK stěna předsazená tl 125 mm profil CW+UW 100 desky 2xDF 12,5 TI 50 mm EI 45</t>
  </si>
  <si>
    <t>1630989464</t>
  </si>
  <si>
    <t>2,175*3,1</t>
  </si>
  <si>
    <t>1,78*2,8</t>
  </si>
  <si>
    <t>1,78*2,45</t>
  </si>
  <si>
    <t>763131411</t>
  </si>
  <si>
    <t>SDK podhled desky 1xA 12,5 bez TI dvouvrstvá spodní kce profil CD+UD</t>
  </si>
  <si>
    <t>1033904383</t>
  </si>
  <si>
    <t>11</t>
  </si>
  <si>
    <t>998763403</t>
  </si>
  <si>
    <t>Přesun hmot procentní pro sádrokartonové konstrukce v objektech v do 24 m</t>
  </si>
  <si>
    <t>-982773021</t>
  </si>
  <si>
    <t>dveře</t>
  </si>
  <si>
    <t>20</t>
  </si>
  <si>
    <t xml:space="preserve">dveře vnitřní AST/d1   800x1970mm</t>
  </si>
  <si>
    <t>1330011735</t>
  </si>
  <si>
    <t>Poznámka k položce:_x000d_
- jednokřídlé dveře_x000d_
- CPL laminát, slonová kost_x000d_
- DTD deska_x000d_
- profilování viz.nákres_x000d_
- repase stávající ocelové zárubně, slonová kost_x000d_
- klika/koule pevná_x000d_
- kování ve stávajícím designu_x000d_
- elektrozámek_x000d_
- včetně odstranění stávajících dveří a prahu_x000d_
- přechodová lišta</t>
  </si>
  <si>
    <t xml:space="preserve">dveře vnitřní AST/d2   600x1970mm</t>
  </si>
  <si>
    <t>1727979191</t>
  </si>
  <si>
    <t>Poznámka k položce:_x000d_
- jednokřídlé dveře_x000d_
- CPL laminát, slonová kost_x000d_
- DTD deska_x000d_
- profilování viz.nákres_x000d_
- repase stávající ocelové zárubně, slonová kost_x000d_
- klika/klika_x000d_
- kování ve stávajícím designu_x000d_
- včetně odstranění stávajících dveří a prahu_x000d_
- přechodová lišta</t>
  </si>
  <si>
    <t>okna</t>
  </si>
  <si>
    <t xml:space="preserve">okno AST/d3   1150x1700mm</t>
  </si>
  <si>
    <t>-1304897998</t>
  </si>
  <si>
    <t>23</t>
  </si>
  <si>
    <t xml:space="preserve">okno AST/d4   1150x1500mm</t>
  </si>
  <si>
    <t>919534263</t>
  </si>
  <si>
    <t>24</t>
  </si>
  <si>
    <t xml:space="preserve">okno AST/d5   1150x1300mm</t>
  </si>
  <si>
    <t>-1830102893</t>
  </si>
  <si>
    <t>25</t>
  </si>
  <si>
    <t xml:space="preserve">okno AST/d6   1500x1600mm</t>
  </si>
  <si>
    <t>-1629248673</t>
  </si>
  <si>
    <t>Poznámka k položce:_x000d_
- jednokřídké otevíravé_x000d_
- tvrdé dřevo_x000d_
- transparentní lak_x000d_
- zasklení izolační dvojsklo_x000d_
- původní kování repasovat nebo dodat nové_x000d_
- parapet dvřevěný, bílý nátěr_x000d_
- okno dle stávajícího tvaru a proporcí okna_x000d_
- odstranění stávajícího okna</t>
  </si>
  <si>
    <t>26</t>
  </si>
  <si>
    <t xml:space="preserve">střešní okno AST/d7   1200x1600mm</t>
  </si>
  <si>
    <t>576714683</t>
  </si>
  <si>
    <t>Poznámka k položce:_x000d_
- replika historického střešního okna_x000d_
- tvrdé dřevo, oplechování_x000d_
- černý nátěr_x000d_
- izolační dvojsklo_x000d_
- provedení v identickém tvaru a proporcí stávajícího okna_x000d_
- odstranění stávajícího okna</t>
  </si>
  <si>
    <t>767</t>
  </si>
  <si>
    <t>Konstrukce zámečnické</t>
  </si>
  <si>
    <t>767.1</t>
  </si>
  <si>
    <t>D+M dvířka hydrant</t>
  </si>
  <si>
    <t>1383389116</t>
  </si>
  <si>
    <t>Poznámka k položce:_x000d_
- demontáž stávajících dvířek_x000d_
- nová dvířka celoplechová, komaxitová, barva bílá</t>
  </si>
  <si>
    <t>-1003122611</t>
  </si>
  <si>
    <t>2,82+42,02</t>
  </si>
  <si>
    <t>3,23+55,57</t>
  </si>
  <si>
    <t>3,23+54,5+2,2</t>
  </si>
  <si>
    <t>3,23+54,5+1,54</t>
  </si>
  <si>
    <t>3,23+57,86</t>
  </si>
  <si>
    <t>3,23+48,85</t>
  </si>
  <si>
    <t>-1934237323</t>
  </si>
  <si>
    <t>-1888606388</t>
  </si>
  <si>
    <t>430,031/0,44*1,1</t>
  </si>
  <si>
    <t>1946850854</t>
  </si>
  <si>
    <t>1816602108</t>
  </si>
  <si>
    <t>-1298217039</t>
  </si>
  <si>
    <t>336,01*1,2 'Přepočtené koeficientem množství</t>
  </si>
  <si>
    <t>1477205632</t>
  </si>
  <si>
    <t>336,01</t>
  </si>
  <si>
    <t>-1752178442</t>
  </si>
  <si>
    <t>10</t>
  </si>
  <si>
    <t>998771203</t>
  </si>
  <si>
    <t>Přesun hmot procentní pro podlahy z dlaždic v objektech v do 24 m</t>
  </si>
  <si>
    <t>1201826135</t>
  </si>
  <si>
    <t>18</t>
  </si>
  <si>
    <t>784111001</t>
  </si>
  <si>
    <t>Oprášení (ometení ) podkladu v místnostech výšky do 3,80 m</t>
  </si>
  <si>
    <t>1437149221</t>
  </si>
  <si>
    <t>37</t>
  </si>
  <si>
    <t>784171111</t>
  </si>
  <si>
    <t>Zakrytí vnitřních ploch stěn v místnostech výšky do 3,80 m</t>
  </si>
  <si>
    <t>-249818586</t>
  </si>
  <si>
    <t>58124844</t>
  </si>
  <si>
    <t>fólie pro malířské potřeby zakrývací tl 25µ 4x5m</t>
  </si>
  <si>
    <t>555406199</t>
  </si>
  <si>
    <t>300*1,05 'Přepočtené koeficientem množství</t>
  </si>
  <si>
    <t>19</t>
  </si>
  <si>
    <t>784221101</t>
  </si>
  <si>
    <t>Dvojnásobné bílé malby ze směsí za sucha dobře otěruvzdorných v místnostech do 3,80 m</t>
  </si>
  <si>
    <t>-1898084437</t>
  </si>
  <si>
    <t>27</t>
  </si>
  <si>
    <t xml:space="preserve">posezení AST/n1   400x450x1500</t>
  </si>
  <si>
    <t>-453335828</t>
  </si>
  <si>
    <t>Poznámka k položce:_x000d_
- lavice dřevěná s kovovými nohami</t>
  </si>
  <si>
    <t>28</t>
  </si>
  <si>
    <t xml:space="preserve">informační nástěnka AST/n2   1000x1000</t>
  </si>
  <si>
    <t>-303024937</t>
  </si>
  <si>
    <t>Poznámka k položce:_x000d_
- rám z tvrdého dřeva_x000d_
- výplň přírodní korek_x000d_
- příslušenství pro zavěšení</t>
  </si>
  <si>
    <t>29</t>
  </si>
  <si>
    <t xml:space="preserve">odpadkový koš AST/n3   255x765x750</t>
  </si>
  <si>
    <t>-1676559425</t>
  </si>
  <si>
    <t>30</t>
  </si>
  <si>
    <t>hodiny AST/n4</t>
  </si>
  <si>
    <t>43304692</t>
  </si>
  <si>
    <t>Poznámka k položce:_x000d_
- nástěné retro hodiny_x000d_
- kruhové, bílé</t>
  </si>
  <si>
    <t>31</t>
  </si>
  <si>
    <t>repase zábradlí AST/n5</t>
  </si>
  <si>
    <t>1923484199</t>
  </si>
  <si>
    <t xml:space="preserve">Poznámka k položce:_x000d_
- výměna poničených zábradlových prvků_x000d_
- očištění starých nátěrů_x000d_
- nový černý nátěr_x000d_
- repase dřevěného madla_x000d_
- transparentní nátěr </t>
  </si>
  <si>
    <t>1.PP-1.NP</t>
  </si>
  <si>
    <t>8,9</t>
  </si>
  <si>
    <t>1.-2.NP</t>
  </si>
  <si>
    <t>11,4</t>
  </si>
  <si>
    <t>2.-2.-3.NP</t>
  </si>
  <si>
    <t>11,1</t>
  </si>
  <si>
    <t>2.-3.-3.NP</t>
  </si>
  <si>
    <t>3.-4.NP</t>
  </si>
  <si>
    <t>4.-5.NP</t>
  </si>
  <si>
    <t>12,5</t>
  </si>
  <si>
    <t xml:space="preserve">dveřní tabulka AST/o1   190x190mm</t>
  </si>
  <si>
    <t>-472439883</t>
  </si>
  <si>
    <t>Poznámka k položce:_x000d_
- zásuvný systém skládaný z profilů elox.hliníku_x000d_
- zakončení bočnicemi_x000d_
- vložený popis chráněný plastem_x000d_
- přesný typ tabulek bude odsouhlasen investorem a architektem</t>
  </si>
  <si>
    <t>33</t>
  </si>
  <si>
    <t>potisk výtahu AST/o2</t>
  </si>
  <si>
    <t>-1312031999</t>
  </si>
  <si>
    <t>Poznámka k položce:_x000d_
- vyřezávaný lepený grafický potisk dveří výtahu</t>
  </si>
  <si>
    <t>34</t>
  </si>
  <si>
    <t>čísla podlaží AST/03</t>
  </si>
  <si>
    <t>-2011674972</t>
  </si>
  <si>
    <t xml:space="preserve">Poznámka k položce:_x000d_
- 3D nápis z mosazi_x000d_
- osazení od stěny_x000d_
- tloušťka 3mm_x000d_
- podsvícení_x000d_
- písmo Arial Arrow_x000d_
- výška 175mm </t>
  </si>
  <si>
    <t>35</t>
  </si>
  <si>
    <t>popis zaměření podlaží AST/o4</t>
  </si>
  <si>
    <t>352623266</t>
  </si>
  <si>
    <t>Poznámka k položce:_x000d_
- 3D nápisy z mosazi lepené ke stěne_x000d_
- tloušťka 3mm_x000d_
- písmo Arial Arrow_x000d_
- výška 70mm_x000d_
- přesné znění nápisů bude odsouhlaseno</t>
  </si>
  <si>
    <t>36</t>
  </si>
  <si>
    <t xml:space="preserve">větrací mřížka AST/o5   250x250mm</t>
  </si>
  <si>
    <t>490744398</t>
  </si>
  <si>
    <t>Poznámka k položce:_x000d_
- kovová větrací mřížka se žaluziíí_x000d_
- větrací plocha min. 0,025m2</t>
  </si>
  <si>
    <t>48</t>
  </si>
  <si>
    <t>-1487983719</t>
  </si>
  <si>
    <t>635041680</t>
  </si>
  <si>
    <t>456375819</t>
  </si>
  <si>
    <t>1521365173</t>
  </si>
  <si>
    <t>1895355536</t>
  </si>
  <si>
    <t>749252046</t>
  </si>
  <si>
    <t>-435919103</t>
  </si>
  <si>
    <t>-933489439</t>
  </si>
  <si>
    <t>-1411742642</t>
  </si>
  <si>
    <t>57</t>
  </si>
  <si>
    <t>-220616788</t>
  </si>
  <si>
    <t>-366120692</t>
  </si>
  <si>
    <t>-1101618794</t>
  </si>
  <si>
    <t>-1781389948</t>
  </si>
  <si>
    <t>1328874157</t>
  </si>
  <si>
    <t>01.3 - Stavební přípomoce pro profese</t>
  </si>
  <si>
    <t>971033151</t>
  </si>
  <si>
    <t>Vybourání otvorů ve zdivu cihelném D do 60 mm na MVC nebo MV tl do 450 mm</t>
  </si>
  <si>
    <t>1061105925</t>
  </si>
  <si>
    <t>971033251</t>
  </si>
  <si>
    <t>Vybourání otvorů ve zdivu cihelném pl do 0,0225 m2 na MVC nebo MV tl do 450 mm</t>
  </si>
  <si>
    <t>594572738</t>
  </si>
  <si>
    <t>972054141</t>
  </si>
  <si>
    <t>Vybourání otvorů v ŽB stropech nebo klenbách pl do 0,0225 m2 tl do 150 mm</t>
  </si>
  <si>
    <t>-903896843</t>
  </si>
  <si>
    <t>973031151</t>
  </si>
  <si>
    <t>Vysekání výklenků ve zdivu cihelném na MV nebo MVC pl přes 0,25 m2</t>
  </si>
  <si>
    <t>-1701403028</t>
  </si>
  <si>
    <t>0,6*0,8*0,16*8</t>
  </si>
  <si>
    <t>0,9*0,9*0,07*8</t>
  </si>
  <si>
    <t>0,4*0,3*0,16*66</t>
  </si>
  <si>
    <t>974031121</t>
  </si>
  <si>
    <t>Vysekání rýh ve zdivu cihelném hl do 30 mm š do 30 mm</t>
  </si>
  <si>
    <t>106099020</t>
  </si>
  <si>
    <t>974031132</t>
  </si>
  <si>
    <t>Vysekání rýh ve zdivu cihelném hl do 50 mm š do 70 mm</t>
  </si>
  <si>
    <t>-1100272241</t>
  </si>
  <si>
    <t>974042557</t>
  </si>
  <si>
    <t>Vysekání rýh v dlažbě betonové nebo jiné monolitické hl do 100 mm š do 300 mm</t>
  </si>
  <si>
    <t>-773370854</t>
  </si>
  <si>
    <t>107,5</t>
  </si>
  <si>
    <t>0,5*20</t>
  </si>
  <si>
    <t>974042559</t>
  </si>
  <si>
    <t>Příplatek k vysekání rýh v dlažbě betonové nebo jiné monolitické hl do 100 mm ZKD 100 mm š rýhy</t>
  </si>
  <si>
    <t>373202914</t>
  </si>
  <si>
    <t>úprava kovových zárubní pro elektrozámek</t>
  </si>
  <si>
    <t>-1875505904</t>
  </si>
  <si>
    <t>-1422886478</t>
  </si>
  <si>
    <t>-2059499080</t>
  </si>
  <si>
    <t>17,773*5</t>
  </si>
  <si>
    <t>804760126</t>
  </si>
  <si>
    <t>2066462826</t>
  </si>
  <si>
    <t>17,773*25</t>
  </si>
  <si>
    <t>997013831</t>
  </si>
  <si>
    <t>Poplatek za uložení na skládce (skládkovné) stavebního odpadu směsného kód odpadu 170 904</t>
  </si>
  <si>
    <t>547786151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</si>
</sst>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51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01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Revitalizace objektů areálu Karolina, rekonstrukce chodeb a výukové části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>Praha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25. 4. 2019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Univerzita Karlova - správa budov a zařízení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15.1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33</v>
      </c>
      <c r="AJ90" s="38"/>
      <c r="AK90" s="38"/>
      <c r="AL90" s="38"/>
      <c r="AM90" s="74" t="str">
        <f>IF(E20="","",E20)</f>
        <v xml:space="preserve"> 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ROUND(SUM(AG95:AG97),2)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ROUND(SUM(AS95:AS97),2)</f>
        <v>0</v>
      </c>
      <c r="AT94" s="108">
        <f>ROUND(SUM(AV94:AW94),2)</f>
        <v>0</v>
      </c>
      <c r="AU94" s="109">
        <f>ROUND(SUM(AU95:AU97),5)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ROUND(SUM(AZ95:AZ97),2)</f>
        <v>0</v>
      </c>
      <c r="BA94" s="108">
        <f>ROUND(SUM(BA95:BA97),2)</f>
        <v>0</v>
      </c>
      <c r="BB94" s="108">
        <f>ROUND(SUM(BB95:BB97),2)</f>
        <v>0</v>
      </c>
      <c r="BC94" s="108">
        <f>ROUND(SUM(BC95:BC97),2)</f>
        <v>0</v>
      </c>
      <c r="BD94" s="110">
        <f>ROUND(SUM(BD95:BD97),2)</f>
        <v>0</v>
      </c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16.5" customHeight="1">
      <c r="A95" s="113" t="s">
        <v>80</v>
      </c>
      <c r="B95" s="114"/>
      <c r="C95" s="115"/>
      <c r="D95" s="116" t="s">
        <v>81</v>
      </c>
      <c r="E95" s="116"/>
      <c r="F95" s="116"/>
      <c r="G95" s="116"/>
      <c r="H95" s="116"/>
      <c r="I95" s="117"/>
      <c r="J95" s="116" t="s">
        <v>82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'01.1 - Mázhaus 562-20'!J30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83</v>
      </c>
      <c r="AR95" s="120"/>
      <c r="AS95" s="121">
        <v>0</v>
      </c>
      <c r="AT95" s="122">
        <f>ROUND(SUM(AV95:AW95),2)</f>
        <v>0</v>
      </c>
      <c r="AU95" s="123">
        <f>'01.1 - Mázhaus 562-20'!P139</f>
        <v>0</v>
      </c>
      <c r="AV95" s="122">
        <f>'01.1 - Mázhaus 562-20'!J33</f>
        <v>0</v>
      </c>
      <c r="AW95" s="122">
        <f>'01.1 - Mázhaus 562-20'!J34</f>
        <v>0</v>
      </c>
      <c r="AX95" s="122">
        <f>'01.1 - Mázhaus 562-20'!J35</f>
        <v>0</v>
      </c>
      <c r="AY95" s="122">
        <f>'01.1 - Mázhaus 562-20'!J36</f>
        <v>0</v>
      </c>
      <c r="AZ95" s="122">
        <f>'01.1 - Mázhaus 562-20'!F33</f>
        <v>0</v>
      </c>
      <c r="BA95" s="122">
        <f>'01.1 - Mázhaus 562-20'!F34</f>
        <v>0</v>
      </c>
      <c r="BB95" s="122">
        <f>'01.1 - Mázhaus 562-20'!F35</f>
        <v>0</v>
      </c>
      <c r="BC95" s="122">
        <f>'01.1 - Mázhaus 562-20'!F36</f>
        <v>0</v>
      </c>
      <c r="BD95" s="124">
        <f>'01.1 - Mázhaus 562-20'!F37</f>
        <v>0</v>
      </c>
      <c r="BT95" s="125" t="s">
        <v>84</v>
      </c>
      <c r="BV95" s="125" t="s">
        <v>78</v>
      </c>
      <c r="BW95" s="125" t="s">
        <v>85</v>
      </c>
      <c r="BX95" s="125" t="s">
        <v>5</v>
      </c>
      <c r="CL95" s="125" t="s">
        <v>1</v>
      </c>
      <c r="CM95" s="125" t="s">
        <v>86</v>
      </c>
    </row>
    <row r="96" s="6" customFormat="1" ht="16.5" customHeight="1">
      <c r="A96" s="113" t="s">
        <v>80</v>
      </c>
      <c r="B96" s="114"/>
      <c r="C96" s="115"/>
      <c r="D96" s="116" t="s">
        <v>87</v>
      </c>
      <c r="E96" s="116"/>
      <c r="F96" s="116"/>
      <c r="G96" s="116"/>
      <c r="H96" s="116"/>
      <c r="I96" s="117"/>
      <c r="J96" s="116" t="s">
        <v>88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'01.2 - Astorie 563-9'!J30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83</v>
      </c>
      <c r="AR96" s="120"/>
      <c r="AS96" s="121">
        <v>0</v>
      </c>
      <c r="AT96" s="122">
        <f>ROUND(SUM(AV96:AW96),2)</f>
        <v>0</v>
      </c>
      <c r="AU96" s="123">
        <f>'01.2 - Astorie 563-9'!P135</f>
        <v>0</v>
      </c>
      <c r="AV96" s="122">
        <f>'01.2 - Astorie 563-9'!J33</f>
        <v>0</v>
      </c>
      <c r="AW96" s="122">
        <f>'01.2 - Astorie 563-9'!J34</f>
        <v>0</v>
      </c>
      <c r="AX96" s="122">
        <f>'01.2 - Astorie 563-9'!J35</f>
        <v>0</v>
      </c>
      <c r="AY96" s="122">
        <f>'01.2 - Astorie 563-9'!J36</f>
        <v>0</v>
      </c>
      <c r="AZ96" s="122">
        <f>'01.2 - Astorie 563-9'!F33</f>
        <v>0</v>
      </c>
      <c r="BA96" s="122">
        <f>'01.2 - Astorie 563-9'!F34</f>
        <v>0</v>
      </c>
      <c r="BB96" s="122">
        <f>'01.2 - Astorie 563-9'!F35</f>
        <v>0</v>
      </c>
      <c r="BC96" s="122">
        <f>'01.2 - Astorie 563-9'!F36</f>
        <v>0</v>
      </c>
      <c r="BD96" s="124">
        <f>'01.2 - Astorie 563-9'!F37</f>
        <v>0</v>
      </c>
      <c r="BT96" s="125" t="s">
        <v>84</v>
      </c>
      <c r="BV96" s="125" t="s">
        <v>78</v>
      </c>
      <c r="BW96" s="125" t="s">
        <v>89</v>
      </c>
      <c r="BX96" s="125" t="s">
        <v>5</v>
      </c>
      <c r="CL96" s="125" t="s">
        <v>1</v>
      </c>
      <c r="CM96" s="125" t="s">
        <v>86</v>
      </c>
    </row>
    <row r="97" s="6" customFormat="1" ht="16.5" customHeight="1">
      <c r="A97" s="113" t="s">
        <v>80</v>
      </c>
      <c r="B97" s="114"/>
      <c r="C97" s="115"/>
      <c r="D97" s="116" t="s">
        <v>90</v>
      </c>
      <c r="E97" s="116"/>
      <c r="F97" s="116"/>
      <c r="G97" s="116"/>
      <c r="H97" s="116"/>
      <c r="I97" s="117"/>
      <c r="J97" s="116" t="s">
        <v>91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'01.3 - Stavební přípomoce...'!J30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83</v>
      </c>
      <c r="AR97" s="120"/>
      <c r="AS97" s="126">
        <v>0</v>
      </c>
      <c r="AT97" s="127">
        <f>ROUND(SUM(AV97:AW97),2)</f>
        <v>0</v>
      </c>
      <c r="AU97" s="128">
        <f>'01.3 - Stavební přípomoce...'!P119</f>
        <v>0</v>
      </c>
      <c r="AV97" s="127">
        <f>'01.3 - Stavební přípomoce...'!J33</f>
        <v>0</v>
      </c>
      <c r="AW97" s="127">
        <f>'01.3 - Stavební přípomoce...'!J34</f>
        <v>0</v>
      </c>
      <c r="AX97" s="127">
        <f>'01.3 - Stavební přípomoce...'!J35</f>
        <v>0</v>
      </c>
      <c r="AY97" s="127">
        <f>'01.3 - Stavební přípomoce...'!J36</f>
        <v>0</v>
      </c>
      <c r="AZ97" s="127">
        <f>'01.3 - Stavební přípomoce...'!F33</f>
        <v>0</v>
      </c>
      <c r="BA97" s="127">
        <f>'01.3 - Stavební přípomoce...'!F34</f>
        <v>0</v>
      </c>
      <c r="BB97" s="127">
        <f>'01.3 - Stavební přípomoce...'!F35</f>
        <v>0</v>
      </c>
      <c r="BC97" s="127">
        <f>'01.3 - Stavební přípomoce...'!F36</f>
        <v>0</v>
      </c>
      <c r="BD97" s="129">
        <f>'01.3 - Stavební přípomoce...'!F37</f>
        <v>0</v>
      </c>
      <c r="BT97" s="125" t="s">
        <v>84</v>
      </c>
      <c r="BV97" s="125" t="s">
        <v>78</v>
      </c>
      <c r="BW97" s="125" t="s">
        <v>92</v>
      </c>
      <c r="BX97" s="125" t="s">
        <v>5</v>
      </c>
      <c r="CL97" s="125" t="s">
        <v>1</v>
      </c>
      <c r="CM97" s="125" t="s">
        <v>86</v>
      </c>
    </row>
    <row r="98" s="1" customFormat="1" ht="30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</row>
    <row r="99" s="1" customFormat="1" ht="6.96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42"/>
    </row>
  </sheetData>
  <sheetProtection sheet="1" formatColumns="0" formatRows="0" objects="1" scenarios="1" spinCount="100000" saltValue="xtH4nnxnsgMURaVra00o+OVkViuD0HELKu8OmEe0DqAo43COLdYjf/Vr4R6GZOASPccpHa0jHxsjUNH1SeErBA==" hashValue="kHegA1haYeyRJZvW/8hzOiB4EMaiWiEhs7CU51mt5pJhPwaBVwhgC90jtWCTtBBlyd0bJXNZLsV5otVcpMrAsw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</mergeCells>
  <hyperlinks>
    <hyperlink ref="A95" location="'01.1 - Mázhaus 562-20'!C2" display="/"/>
    <hyperlink ref="A96" location="'01.2 - Astorie 563-9'!C2" display="/"/>
    <hyperlink ref="A97" location="'01.3 - Stavební přípomoc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86</v>
      </c>
    </row>
    <row r="4" ht="24.96" customHeight="1">
      <c r="B4" s="19"/>
      <c r="D4" s="134" t="s">
        <v>93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Revitalizace objektů areálu Karolina, rekonstrukce chodeb a výukové části</v>
      </c>
      <c r="F7" s="136"/>
      <c r="G7" s="136"/>
      <c r="H7" s="136"/>
      <c r="L7" s="19"/>
    </row>
    <row r="8" s="1" customFormat="1" ht="12" customHeight="1">
      <c r="B8" s="42"/>
      <c r="D8" s="136" t="s">
        <v>94</v>
      </c>
      <c r="I8" s="138"/>
      <c r="L8" s="42"/>
    </row>
    <row r="9" s="1" customFormat="1" ht="36.96" customHeight="1">
      <c r="B9" s="42"/>
      <c r="E9" s="139" t="s">
        <v>95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25. 4. 2019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27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33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34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36</v>
      </c>
      <c r="I30" s="138"/>
      <c r="J30" s="148">
        <f>ROUND(J139,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38</v>
      </c>
      <c r="I32" s="150" t="s">
        <v>37</v>
      </c>
      <c r="J32" s="149" t="s">
        <v>39</v>
      </c>
      <c r="L32" s="42"/>
    </row>
    <row r="33" s="1" customFormat="1" ht="14.4" customHeight="1">
      <c r="B33" s="42"/>
      <c r="D33" s="151" t="s">
        <v>40</v>
      </c>
      <c r="E33" s="136" t="s">
        <v>41</v>
      </c>
      <c r="F33" s="152">
        <f>ROUND((SUM(BE139:BE431)),  2)</f>
        <v>0</v>
      </c>
      <c r="I33" s="153">
        <v>0.20999999999999999</v>
      </c>
      <c r="J33" s="152">
        <f>ROUND(((SUM(BE139:BE431))*I33),  2)</f>
        <v>0</v>
      </c>
      <c r="L33" s="42"/>
    </row>
    <row r="34" s="1" customFormat="1" ht="14.4" customHeight="1">
      <c r="B34" s="42"/>
      <c r="E34" s="136" t="s">
        <v>42</v>
      </c>
      <c r="F34" s="152">
        <f>ROUND((SUM(BF139:BF431)),  2)</f>
        <v>0</v>
      </c>
      <c r="I34" s="153">
        <v>0.14999999999999999</v>
      </c>
      <c r="J34" s="152">
        <f>ROUND(((SUM(BF139:BF431))*I34),  2)</f>
        <v>0</v>
      </c>
      <c r="L34" s="42"/>
    </row>
    <row r="35" hidden="1" s="1" customFormat="1" ht="14.4" customHeight="1">
      <c r="B35" s="42"/>
      <c r="E35" s="136" t="s">
        <v>43</v>
      </c>
      <c r="F35" s="152">
        <f>ROUND((SUM(BG139:BG431)),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44</v>
      </c>
      <c r="F36" s="152">
        <f>ROUND((SUM(BH139:BH431)),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45</v>
      </c>
      <c r="F37" s="152">
        <f>ROUND((SUM(BI139:BI431)),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53</v>
      </c>
      <c r="E65" s="163"/>
      <c r="F65" s="163"/>
      <c r="G65" s="162" t="s">
        <v>54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96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Revitalizace objektů areálu Karolina, rekonstrukce chodeb a výukové části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94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01.1 - Mázhaus 562/20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Praha</v>
      </c>
      <c r="G89" s="38"/>
      <c r="H89" s="38"/>
      <c r="I89" s="141" t="s">
        <v>22</v>
      </c>
      <c r="J89" s="73" t="str">
        <f>IF(J12="","",J12)</f>
        <v>25. 4. 2019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Univerzita Karlova - správa budov a zařízení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33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97</v>
      </c>
      <c r="D94" s="178"/>
      <c r="E94" s="178"/>
      <c r="F94" s="178"/>
      <c r="G94" s="178"/>
      <c r="H94" s="178"/>
      <c r="I94" s="179"/>
      <c r="J94" s="180" t="s">
        <v>98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99</v>
      </c>
      <c r="D96" s="38"/>
      <c r="E96" s="38"/>
      <c r="F96" s="38"/>
      <c r="G96" s="38"/>
      <c r="H96" s="38"/>
      <c r="I96" s="138"/>
      <c r="J96" s="104">
        <f>J139</f>
        <v>0</v>
      </c>
      <c r="K96" s="38"/>
      <c r="L96" s="42"/>
      <c r="AU96" s="16" t="s">
        <v>100</v>
      </c>
    </row>
    <row r="97" s="8" customFormat="1" ht="24.96" customHeight="1">
      <c r="B97" s="182"/>
      <c r="C97" s="183"/>
      <c r="D97" s="184" t="s">
        <v>101</v>
      </c>
      <c r="E97" s="185"/>
      <c r="F97" s="185"/>
      <c r="G97" s="185"/>
      <c r="H97" s="185"/>
      <c r="I97" s="186"/>
      <c r="J97" s="187">
        <f>J140</f>
        <v>0</v>
      </c>
      <c r="K97" s="183"/>
      <c r="L97" s="188"/>
    </row>
    <row r="98" s="9" customFormat="1" ht="19.92" customHeight="1">
      <c r="B98" s="189"/>
      <c r="C98" s="190"/>
      <c r="D98" s="191" t="s">
        <v>102</v>
      </c>
      <c r="E98" s="192"/>
      <c r="F98" s="192"/>
      <c r="G98" s="192"/>
      <c r="H98" s="192"/>
      <c r="I98" s="193"/>
      <c r="J98" s="194">
        <f>J141</f>
        <v>0</v>
      </c>
      <c r="K98" s="190"/>
      <c r="L98" s="195"/>
    </row>
    <row r="99" s="9" customFormat="1" ht="19.92" customHeight="1">
      <c r="B99" s="189"/>
      <c r="C99" s="190"/>
      <c r="D99" s="191" t="s">
        <v>103</v>
      </c>
      <c r="E99" s="192"/>
      <c r="F99" s="192"/>
      <c r="G99" s="192"/>
      <c r="H99" s="192"/>
      <c r="I99" s="193"/>
      <c r="J99" s="194">
        <f>J196</f>
        <v>0</v>
      </c>
      <c r="K99" s="190"/>
      <c r="L99" s="195"/>
    </row>
    <row r="100" s="9" customFormat="1" ht="19.92" customHeight="1">
      <c r="B100" s="189"/>
      <c r="C100" s="190"/>
      <c r="D100" s="191" t="s">
        <v>104</v>
      </c>
      <c r="E100" s="192"/>
      <c r="F100" s="192"/>
      <c r="G100" s="192"/>
      <c r="H100" s="192"/>
      <c r="I100" s="193"/>
      <c r="J100" s="194">
        <f>J222</f>
        <v>0</v>
      </c>
      <c r="K100" s="190"/>
      <c r="L100" s="195"/>
    </row>
    <row r="101" s="9" customFormat="1" ht="19.92" customHeight="1">
      <c r="B101" s="189"/>
      <c r="C101" s="190"/>
      <c r="D101" s="191" t="s">
        <v>105</v>
      </c>
      <c r="E101" s="192"/>
      <c r="F101" s="192"/>
      <c r="G101" s="192"/>
      <c r="H101" s="192"/>
      <c r="I101" s="193"/>
      <c r="J101" s="194">
        <f>J231</f>
        <v>0</v>
      </c>
      <c r="K101" s="190"/>
      <c r="L101" s="195"/>
    </row>
    <row r="102" s="8" customFormat="1" ht="24.96" customHeight="1">
      <c r="B102" s="182"/>
      <c r="C102" s="183"/>
      <c r="D102" s="184" t="s">
        <v>106</v>
      </c>
      <c r="E102" s="185"/>
      <c r="F102" s="185"/>
      <c r="G102" s="185"/>
      <c r="H102" s="185"/>
      <c r="I102" s="186"/>
      <c r="J102" s="187">
        <f>J234</f>
        <v>0</v>
      </c>
      <c r="K102" s="183"/>
      <c r="L102" s="188"/>
    </row>
    <row r="103" s="9" customFormat="1" ht="19.92" customHeight="1">
      <c r="B103" s="189"/>
      <c r="C103" s="190"/>
      <c r="D103" s="191" t="s">
        <v>107</v>
      </c>
      <c r="E103" s="192"/>
      <c r="F103" s="192"/>
      <c r="G103" s="192"/>
      <c r="H103" s="192"/>
      <c r="I103" s="193"/>
      <c r="J103" s="194">
        <f>J235</f>
        <v>0</v>
      </c>
      <c r="K103" s="190"/>
      <c r="L103" s="195"/>
    </row>
    <row r="104" s="9" customFormat="1" ht="19.92" customHeight="1">
      <c r="B104" s="189"/>
      <c r="C104" s="190"/>
      <c r="D104" s="191" t="s">
        <v>108</v>
      </c>
      <c r="E104" s="192"/>
      <c r="F104" s="192"/>
      <c r="G104" s="192"/>
      <c r="H104" s="192"/>
      <c r="I104" s="193"/>
      <c r="J104" s="194">
        <f>J246</f>
        <v>0</v>
      </c>
      <c r="K104" s="190"/>
      <c r="L104" s="195"/>
    </row>
    <row r="105" s="9" customFormat="1" ht="19.92" customHeight="1">
      <c r="B105" s="189"/>
      <c r="C105" s="190"/>
      <c r="D105" s="191" t="s">
        <v>109</v>
      </c>
      <c r="E105" s="192"/>
      <c r="F105" s="192"/>
      <c r="G105" s="192"/>
      <c r="H105" s="192"/>
      <c r="I105" s="193"/>
      <c r="J105" s="194">
        <f>J254</f>
        <v>0</v>
      </c>
      <c r="K105" s="190"/>
      <c r="L105" s="195"/>
    </row>
    <row r="106" s="9" customFormat="1" ht="19.92" customHeight="1">
      <c r="B106" s="189"/>
      <c r="C106" s="190"/>
      <c r="D106" s="191" t="s">
        <v>110</v>
      </c>
      <c r="E106" s="192"/>
      <c r="F106" s="192"/>
      <c r="G106" s="192"/>
      <c r="H106" s="192"/>
      <c r="I106" s="193"/>
      <c r="J106" s="194">
        <f>J265</f>
        <v>0</v>
      </c>
      <c r="K106" s="190"/>
      <c r="L106" s="195"/>
    </row>
    <row r="107" s="9" customFormat="1" ht="14.88" customHeight="1">
      <c r="B107" s="189"/>
      <c r="C107" s="190"/>
      <c r="D107" s="191" t="s">
        <v>111</v>
      </c>
      <c r="E107" s="192"/>
      <c r="F107" s="192"/>
      <c r="G107" s="192"/>
      <c r="H107" s="192"/>
      <c r="I107" s="193"/>
      <c r="J107" s="194">
        <f>J273</f>
        <v>0</v>
      </c>
      <c r="K107" s="190"/>
      <c r="L107" s="195"/>
    </row>
    <row r="108" s="9" customFormat="1" ht="14.88" customHeight="1">
      <c r="B108" s="189"/>
      <c r="C108" s="190"/>
      <c r="D108" s="191" t="s">
        <v>112</v>
      </c>
      <c r="E108" s="192"/>
      <c r="F108" s="192"/>
      <c r="G108" s="192"/>
      <c r="H108" s="192"/>
      <c r="I108" s="193"/>
      <c r="J108" s="194">
        <f>J284</f>
        <v>0</v>
      </c>
      <c r="K108" s="190"/>
      <c r="L108" s="195"/>
    </row>
    <row r="109" s="9" customFormat="1" ht="19.92" customHeight="1">
      <c r="B109" s="189"/>
      <c r="C109" s="190"/>
      <c r="D109" s="191" t="s">
        <v>113</v>
      </c>
      <c r="E109" s="192"/>
      <c r="F109" s="192"/>
      <c r="G109" s="192"/>
      <c r="H109" s="192"/>
      <c r="I109" s="193"/>
      <c r="J109" s="194">
        <f>J299</f>
        <v>0</v>
      </c>
      <c r="K109" s="190"/>
      <c r="L109" s="195"/>
    </row>
    <row r="110" s="9" customFormat="1" ht="19.92" customHeight="1">
      <c r="B110" s="189"/>
      <c r="C110" s="190"/>
      <c r="D110" s="191" t="s">
        <v>114</v>
      </c>
      <c r="E110" s="192"/>
      <c r="F110" s="192"/>
      <c r="G110" s="192"/>
      <c r="H110" s="192"/>
      <c r="I110" s="193"/>
      <c r="J110" s="194">
        <f>J347</f>
        <v>0</v>
      </c>
      <c r="K110" s="190"/>
      <c r="L110" s="195"/>
    </row>
    <row r="111" s="9" customFormat="1" ht="19.92" customHeight="1">
      <c r="B111" s="189"/>
      <c r="C111" s="190"/>
      <c r="D111" s="191" t="s">
        <v>115</v>
      </c>
      <c r="E111" s="192"/>
      <c r="F111" s="192"/>
      <c r="G111" s="192"/>
      <c r="H111" s="192"/>
      <c r="I111" s="193"/>
      <c r="J111" s="194">
        <f>J351</f>
        <v>0</v>
      </c>
      <c r="K111" s="190"/>
      <c r="L111" s="195"/>
    </row>
    <row r="112" s="9" customFormat="1" ht="19.92" customHeight="1">
      <c r="B112" s="189"/>
      <c r="C112" s="190"/>
      <c r="D112" s="191" t="s">
        <v>116</v>
      </c>
      <c r="E112" s="192"/>
      <c r="F112" s="192"/>
      <c r="G112" s="192"/>
      <c r="H112" s="192"/>
      <c r="I112" s="193"/>
      <c r="J112" s="194">
        <f>J381</f>
        <v>0</v>
      </c>
      <c r="K112" s="190"/>
      <c r="L112" s="195"/>
    </row>
    <row r="113" s="9" customFormat="1" ht="19.92" customHeight="1">
      <c r="B113" s="189"/>
      <c r="C113" s="190"/>
      <c r="D113" s="191" t="s">
        <v>117</v>
      </c>
      <c r="E113" s="192"/>
      <c r="F113" s="192"/>
      <c r="G113" s="192"/>
      <c r="H113" s="192"/>
      <c r="I113" s="193"/>
      <c r="J113" s="194">
        <f>J411</f>
        <v>0</v>
      </c>
      <c r="K113" s="190"/>
      <c r="L113" s="195"/>
    </row>
    <row r="114" s="9" customFormat="1" ht="14.88" customHeight="1">
      <c r="B114" s="189"/>
      <c r="C114" s="190"/>
      <c r="D114" s="191" t="s">
        <v>118</v>
      </c>
      <c r="E114" s="192"/>
      <c r="F114" s="192"/>
      <c r="G114" s="192"/>
      <c r="H114" s="192"/>
      <c r="I114" s="193"/>
      <c r="J114" s="194">
        <f>J415</f>
        <v>0</v>
      </c>
      <c r="K114" s="190"/>
      <c r="L114" s="195"/>
    </row>
    <row r="115" s="9" customFormat="1" ht="14.88" customHeight="1">
      <c r="B115" s="189"/>
      <c r="C115" s="190"/>
      <c r="D115" s="191" t="s">
        <v>119</v>
      </c>
      <c r="E115" s="192"/>
      <c r="F115" s="192"/>
      <c r="G115" s="192"/>
      <c r="H115" s="192"/>
      <c r="I115" s="193"/>
      <c r="J115" s="194">
        <f>J417</f>
        <v>0</v>
      </c>
      <c r="K115" s="190"/>
      <c r="L115" s="195"/>
    </row>
    <row r="116" s="9" customFormat="1" ht="14.88" customHeight="1">
      <c r="B116" s="189"/>
      <c r="C116" s="190"/>
      <c r="D116" s="191" t="s">
        <v>120</v>
      </c>
      <c r="E116" s="192"/>
      <c r="F116" s="192"/>
      <c r="G116" s="192"/>
      <c r="H116" s="192"/>
      <c r="I116" s="193"/>
      <c r="J116" s="194">
        <f>J422</f>
        <v>0</v>
      </c>
      <c r="K116" s="190"/>
      <c r="L116" s="195"/>
    </row>
    <row r="117" s="9" customFormat="1" ht="14.88" customHeight="1">
      <c r="B117" s="189"/>
      <c r="C117" s="190"/>
      <c r="D117" s="191" t="s">
        <v>121</v>
      </c>
      <c r="E117" s="192"/>
      <c r="F117" s="192"/>
      <c r="G117" s="192"/>
      <c r="H117" s="192"/>
      <c r="I117" s="193"/>
      <c r="J117" s="194">
        <f>J426</f>
        <v>0</v>
      </c>
      <c r="K117" s="190"/>
      <c r="L117" s="195"/>
    </row>
    <row r="118" s="9" customFormat="1" ht="14.88" customHeight="1">
      <c r="B118" s="189"/>
      <c r="C118" s="190"/>
      <c r="D118" s="191" t="s">
        <v>122</v>
      </c>
      <c r="E118" s="192"/>
      <c r="F118" s="192"/>
      <c r="G118" s="192"/>
      <c r="H118" s="192"/>
      <c r="I118" s="193"/>
      <c r="J118" s="194">
        <f>J428</f>
        <v>0</v>
      </c>
      <c r="K118" s="190"/>
      <c r="L118" s="195"/>
    </row>
    <row r="119" s="9" customFormat="1" ht="14.88" customHeight="1">
      <c r="B119" s="189"/>
      <c r="C119" s="190"/>
      <c r="D119" s="191" t="s">
        <v>123</v>
      </c>
      <c r="E119" s="192"/>
      <c r="F119" s="192"/>
      <c r="G119" s="192"/>
      <c r="H119" s="192"/>
      <c r="I119" s="193"/>
      <c r="J119" s="194">
        <f>J430</f>
        <v>0</v>
      </c>
      <c r="K119" s="190"/>
      <c r="L119" s="195"/>
    </row>
    <row r="120" s="1" customFormat="1" ht="21.84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6.96" customHeight="1">
      <c r="B121" s="60"/>
      <c r="C121" s="61"/>
      <c r="D121" s="61"/>
      <c r="E121" s="61"/>
      <c r="F121" s="61"/>
      <c r="G121" s="61"/>
      <c r="H121" s="61"/>
      <c r="I121" s="172"/>
      <c r="J121" s="61"/>
      <c r="K121" s="61"/>
      <c r="L121" s="42"/>
    </row>
    <row r="125" s="1" customFormat="1" ht="6.96" customHeight="1">
      <c r="B125" s="62"/>
      <c r="C125" s="63"/>
      <c r="D125" s="63"/>
      <c r="E125" s="63"/>
      <c r="F125" s="63"/>
      <c r="G125" s="63"/>
      <c r="H125" s="63"/>
      <c r="I125" s="175"/>
      <c r="J125" s="63"/>
      <c r="K125" s="63"/>
      <c r="L125" s="42"/>
    </row>
    <row r="126" s="1" customFormat="1" ht="24.96" customHeight="1">
      <c r="B126" s="37"/>
      <c r="C126" s="22" t="s">
        <v>124</v>
      </c>
      <c r="D126" s="38"/>
      <c r="E126" s="38"/>
      <c r="F126" s="38"/>
      <c r="G126" s="38"/>
      <c r="H126" s="38"/>
      <c r="I126" s="138"/>
      <c r="J126" s="38"/>
      <c r="K126" s="38"/>
      <c r="L126" s="42"/>
    </row>
    <row r="127" s="1" customFormat="1" ht="6.96" customHeight="1">
      <c r="B127" s="37"/>
      <c r="C127" s="38"/>
      <c r="D127" s="38"/>
      <c r="E127" s="38"/>
      <c r="F127" s="38"/>
      <c r="G127" s="38"/>
      <c r="H127" s="38"/>
      <c r="I127" s="138"/>
      <c r="J127" s="38"/>
      <c r="K127" s="38"/>
      <c r="L127" s="42"/>
    </row>
    <row r="128" s="1" customFormat="1" ht="12" customHeight="1">
      <c r="B128" s="37"/>
      <c r="C128" s="31" t="s">
        <v>16</v>
      </c>
      <c r="D128" s="38"/>
      <c r="E128" s="38"/>
      <c r="F128" s="38"/>
      <c r="G128" s="38"/>
      <c r="H128" s="38"/>
      <c r="I128" s="138"/>
      <c r="J128" s="38"/>
      <c r="K128" s="38"/>
      <c r="L128" s="42"/>
    </row>
    <row r="129" s="1" customFormat="1" ht="16.5" customHeight="1">
      <c r="B129" s="37"/>
      <c r="C129" s="38"/>
      <c r="D129" s="38"/>
      <c r="E129" s="176" t="str">
        <f>E7</f>
        <v>Revitalizace objektů areálu Karolina, rekonstrukce chodeb a výukové části</v>
      </c>
      <c r="F129" s="31"/>
      <c r="G129" s="31"/>
      <c r="H129" s="31"/>
      <c r="I129" s="138"/>
      <c r="J129" s="38"/>
      <c r="K129" s="38"/>
      <c r="L129" s="42"/>
    </row>
    <row r="130" s="1" customFormat="1" ht="12" customHeight="1">
      <c r="B130" s="37"/>
      <c r="C130" s="31" t="s">
        <v>94</v>
      </c>
      <c r="D130" s="38"/>
      <c r="E130" s="38"/>
      <c r="F130" s="38"/>
      <c r="G130" s="38"/>
      <c r="H130" s="38"/>
      <c r="I130" s="138"/>
      <c r="J130" s="38"/>
      <c r="K130" s="38"/>
      <c r="L130" s="42"/>
    </row>
    <row r="131" s="1" customFormat="1" ht="16.5" customHeight="1">
      <c r="B131" s="37"/>
      <c r="C131" s="38"/>
      <c r="D131" s="38"/>
      <c r="E131" s="70" t="str">
        <f>E9</f>
        <v>01.1 - Mázhaus 562/20</v>
      </c>
      <c r="F131" s="38"/>
      <c r="G131" s="38"/>
      <c r="H131" s="38"/>
      <c r="I131" s="138"/>
      <c r="J131" s="38"/>
      <c r="K131" s="38"/>
      <c r="L131" s="42"/>
    </row>
    <row r="132" s="1" customFormat="1" ht="6.96" customHeight="1">
      <c r="B132" s="37"/>
      <c r="C132" s="38"/>
      <c r="D132" s="38"/>
      <c r="E132" s="38"/>
      <c r="F132" s="38"/>
      <c r="G132" s="38"/>
      <c r="H132" s="38"/>
      <c r="I132" s="138"/>
      <c r="J132" s="38"/>
      <c r="K132" s="38"/>
      <c r="L132" s="42"/>
    </row>
    <row r="133" s="1" customFormat="1" ht="12" customHeight="1">
      <c r="B133" s="37"/>
      <c r="C133" s="31" t="s">
        <v>20</v>
      </c>
      <c r="D133" s="38"/>
      <c r="E133" s="38"/>
      <c r="F133" s="26" t="str">
        <f>F12</f>
        <v>Praha</v>
      </c>
      <c r="G133" s="38"/>
      <c r="H133" s="38"/>
      <c r="I133" s="141" t="s">
        <v>22</v>
      </c>
      <c r="J133" s="73" t="str">
        <f>IF(J12="","",J12)</f>
        <v>25. 4. 2019</v>
      </c>
      <c r="K133" s="38"/>
      <c r="L133" s="42"/>
    </row>
    <row r="134" s="1" customFormat="1" ht="6.96" customHeight="1">
      <c r="B134" s="37"/>
      <c r="C134" s="38"/>
      <c r="D134" s="38"/>
      <c r="E134" s="38"/>
      <c r="F134" s="38"/>
      <c r="G134" s="38"/>
      <c r="H134" s="38"/>
      <c r="I134" s="138"/>
      <c r="J134" s="38"/>
      <c r="K134" s="38"/>
      <c r="L134" s="42"/>
    </row>
    <row r="135" s="1" customFormat="1" ht="15.15" customHeight="1">
      <c r="B135" s="37"/>
      <c r="C135" s="31" t="s">
        <v>24</v>
      </c>
      <c r="D135" s="38"/>
      <c r="E135" s="38"/>
      <c r="F135" s="26" t="str">
        <f>E15</f>
        <v>Univerzita Karlova - správa budov a zařízení</v>
      </c>
      <c r="G135" s="38"/>
      <c r="H135" s="38"/>
      <c r="I135" s="141" t="s">
        <v>30</v>
      </c>
      <c r="J135" s="35" t="str">
        <f>E21</f>
        <v xml:space="preserve"> </v>
      </c>
      <c r="K135" s="38"/>
      <c r="L135" s="42"/>
    </row>
    <row r="136" s="1" customFormat="1" ht="15.15" customHeight="1">
      <c r="B136" s="37"/>
      <c r="C136" s="31" t="s">
        <v>28</v>
      </c>
      <c r="D136" s="38"/>
      <c r="E136" s="38"/>
      <c r="F136" s="26" t="str">
        <f>IF(E18="","",E18)</f>
        <v>Vyplň údaj</v>
      </c>
      <c r="G136" s="38"/>
      <c r="H136" s="38"/>
      <c r="I136" s="141" t="s">
        <v>33</v>
      </c>
      <c r="J136" s="35" t="str">
        <f>E24</f>
        <v xml:space="preserve"> </v>
      </c>
      <c r="K136" s="38"/>
      <c r="L136" s="42"/>
    </row>
    <row r="137" s="1" customFormat="1" ht="10.32" customHeight="1">
      <c r="B137" s="37"/>
      <c r="C137" s="38"/>
      <c r="D137" s="38"/>
      <c r="E137" s="38"/>
      <c r="F137" s="38"/>
      <c r="G137" s="38"/>
      <c r="H137" s="38"/>
      <c r="I137" s="138"/>
      <c r="J137" s="38"/>
      <c r="K137" s="38"/>
      <c r="L137" s="42"/>
    </row>
    <row r="138" s="10" customFormat="1" ht="29.28" customHeight="1">
      <c r="B138" s="196"/>
      <c r="C138" s="197" t="s">
        <v>125</v>
      </c>
      <c r="D138" s="198" t="s">
        <v>61</v>
      </c>
      <c r="E138" s="198" t="s">
        <v>57</v>
      </c>
      <c r="F138" s="198" t="s">
        <v>58</v>
      </c>
      <c r="G138" s="198" t="s">
        <v>126</v>
      </c>
      <c r="H138" s="198" t="s">
        <v>127</v>
      </c>
      <c r="I138" s="199" t="s">
        <v>128</v>
      </c>
      <c r="J138" s="198" t="s">
        <v>98</v>
      </c>
      <c r="K138" s="200" t="s">
        <v>129</v>
      </c>
      <c r="L138" s="201"/>
      <c r="M138" s="94" t="s">
        <v>1</v>
      </c>
      <c r="N138" s="95" t="s">
        <v>40</v>
      </c>
      <c r="O138" s="95" t="s">
        <v>130</v>
      </c>
      <c r="P138" s="95" t="s">
        <v>131</v>
      </c>
      <c r="Q138" s="95" t="s">
        <v>132</v>
      </c>
      <c r="R138" s="95" t="s">
        <v>133</v>
      </c>
      <c r="S138" s="95" t="s">
        <v>134</v>
      </c>
      <c r="T138" s="96" t="s">
        <v>135</v>
      </c>
    </row>
    <row r="139" s="1" customFormat="1" ht="22.8" customHeight="1">
      <c r="B139" s="37"/>
      <c r="C139" s="101" t="s">
        <v>136</v>
      </c>
      <c r="D139" s="38"/>
      <c r="E139" s="38"/>
      <c r="F139" s="38"/>
      <c r="G139" s="38"/>
      <c r="H139" s="38"/>
      <c r="I139" s="138"/>
      <c r="J139" s="202">
        <f>BK139</f>
        <v>0</v>
      </c>
      <c r="K139" s="38"/>
      <c r="L139" s="42"/>
      <c r="M139" s="97"/>
      <c r="N139" s="98"/>
      <c r="O139" s="98"/>
      <c r="P139" s="203">
        <f>P140+P234</f>
        <v>0</v>
      </c>
      <c r="Q139" s="98"/>
      <c r="R139" s="203">
        <f>R140+R234</f>
        <v>91.419210439999972</v>
      </c>
      <c r="S139" s="98"/>
      <c r="T139" s="204">
        <f>T140+T234</f>
        <v>131.13451458</v>
      </c>
      <c r="AT139" s="16" t="s">
        <v>75</v>
      </c>
      <c r="AU139" s="16" t="s">
        <v>100</v>
      </c>
      <c r="BK139" s="205">
        <f>BK140+BK234</f>
        <v>0</v>
      </c>
    </row>
    <row r="140" s="11" customFormat="1" ht="25.92" customHeight="1">
      <c r="B140" s="206"/>
      <c r="C140" s="207"/>
      <c r="D140" s="208" t="s">
        <v>75</v>
      </c>
      <c r="E140" s="209" t="s">
        <v>137</v>
      </c>
      <c r="F140" s="209" t="s">
        <v>138</v>
      </c>
      <c r="G140" s="207"/>
      <c r="H140" s="207"/>
      <c r="I140" s="210"/>
      <c r="J140" s="211">
        <f>BK140</f>
        <v>0</v>
      </c>
      <c r="K140" s="207"/>
      <c r="L140" s="212"/>
      <c r="M140" s="213"/>
      <c r="N140" s="214"/>
      <c r="O140" s="214"/>
      <c r="P140" s="215">
        <f>P141+P196+P222+P231</f>
        <v>0</v>
      </c>
      <c r="Q140" s="214"/>
      <c r="R140" s="215">
        <f>R141+R196+R222+R231</f>
        <v>80.105854219999969</v>
      </c>
      <c r="S140" s="214"/>
      <c r="T140" s="216">
        <f>T141+T196+T222+T231</f>
        <v>130.84570450000001</v>
      </c>
      <c r="AR140" s="217" t="s">
        <v>84</v>
      </c>
      <c r="AT140" s="218" t="s">
        <v>75</v>
      </c>
      <c r="AU140" s="218" t="s">
        <v>76</v>
      </c>
      <c r="AY140" s="217" t="s">
        <v>139</v>
      </c>
      <c r="BK140" s="219">
        <f>BK141+BK196+BK222+BK231</f>
        <v>0</v>
      </c>
    </row>
    <row r="141" s="11" customFormat="1" ht="22.8" customHeight="1">
      <c r="B141" s="206"/>
      <c r="C141" s="207"/>
      <c r="D141" s="208" t="s">
        <v>75</v>
      </c>
      <c r="E141" s="220" t="s">
        <v>140</v>
      </c>
      <c r="F141" s="220" t="s">
        <v>141</v>
      </c>
      <c r="G141" s="207"/>
      <c r="H141" s="207"/>
      <c r="I141" s="210"/>
      <c r="J141" s="221">
        <f>BK141</f>
        <v>0</v>
      </c>
      <c r="K141" s="207"/>
      <c r="L141" s="212"/>
      <c r="M141" s="213"/>
      <c r="N141" s="214"/>
      <c r="O141" s="214"/>
      <c r="P141" s="215">
        <f>SUM(P142:P195)</f>
        <v>0</v>
      </c>
      <c r="Q141" s="214"/>
      <c r="R141" s="215">
        <f>SUM(R142:R195)</f>
        <v>71.708101219999975</v>
      </c>
      <c r="S141" s="214"/>
      <c r="T141" s="216">
        <f>SUM(T142:T195)</f>
        <v>1</v>
      </c>
      <c r="AR141" s="217" t="s">
        <v>84</v>
      </c>
      <c r="AT141" s="218" t="s">
        <v>75</v>
      </c>
      <c r="AU141" s="218" t="s">
        <v>84</v>
      </c>
      <c r="AY141" s="217" t="s">
        <v>139</v>
      </c>
      <c r="BK141" s="219">
        <f>SUM(BK142:BK195)</f>
        <v>0</v>
      </c>
    </row>
    <row r="142" s="1" customFormat="1" ht="24" customHeight="1">
      <c r="B142" s="37"/>
      <c r="C142" s="222" t="s">
        <v>142</v>
      </c>
      <c r="D142" s="222" t="s">
        <v>143</v>
      </c>
      <c r="E142" s="223" t="s">
        <v>144</v>
      </c>
      <c r="F142" s="224" t="s">
        <v>145</v>
      </c>
      <c r="G142" s="225" t="s">
        <v>146</v>
      </c>
      <c r="H142" s="226">
        <v>325</v>
      </c>
      <c r="I142" s="227"/>
      <c r="J142" s="228">
        <f>ROUND(I142*H142,2)</f>
        <v>0</v>
      </c>
      <c r="K142" s="224" t="s">
        <v>147</v>
      </c>
      <c r="L142" s="42"/>
      <c r="M142" s="229" t="s">
        <v>1</v>
      </c>
      <c r="N142" s="230" t="s">
        <v>41</v>
      </c>
      <c r="O142" s="85"/>
      <c r="P142" s="231">
        <f>O142*H142</f>
        <v>0</v>
      </c>
      <c r="Q142" s="231">
        <v>0.0057000000000000002</v>
      </c>
      <c r="R142" s="231">
        <f>Q142*H142</f>
        <v>1.8525</v>
      </c>
      <c r="S142" s="231">
        <v>0</v>
      </c>
      <c r="T142" s="232">
        <f>S142*H142</f>
        <v>0</v>
      </c>
      <c r="AR142" s="233" t="s">
        <v>148</v>
      </c>
      <c r="AT142" s="233" t="s">
        <v>143</v>
      </c>
      <c r="AU142" s="233" t="s">
        <v>86</v>
      </c>
      <c r="AY142" s="16" t="s">
        <v>139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6" t="s">
        <v>84</v>
      </c>
      <c r="BK142" s="234">
        <f>ROUND(I142*H142,2)</f>
        <v>0</v>
      </c>
      <c r="BL142" s="16" t="s">
        <v>148</v>
      </c>
      <c r="BM142" s="233" t="s">
        <v>149</v>
      </c>
    </row>
    <row r="143" s="12" customFormat="1">
      <c r="B143" s="235"/>
      <c r="C143" s="236"/>
      <c r="D143" s="237" t="s">
        <v>150</v>
      </c>
      <c r="E143" s="238" t="s">
        <v>1</v>
      </c>
      <c r="F143" s="239" t="s">
        <v>151</v>
      </c>
      <c r="G143" s="236"/>
      <c r="H143" s="238" t="s">
        <v>1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150</v>
      </c>
      <c r="AU143" s="245" t="s">
        <v>86</v>
      </c>
      <c r="AV143" s="12" t="s">
        <v>84</v>
      </c>
      <c r="AW143" s="12" t="s">
        <v>32</v>
      </c>
      <c r="AX143" s="12" t="s">
        <v>76</v>
      </c>
      <c r="AY143" s="245" t="s">
        <v>139</v>
      </c>
    </row>
    <row r="144" s="13" customFormat="1">
      <c r="B144" s="246"/>
      <c r="C144" s="247"/>
      <c r="D144" s="237" t="s">
        <v>150</v>
      </c>
      <c r="E144" s="248" t="s">
        <v>1</v>
      </c>
      <c r="F144" s="249" t="s">
        <v>152</v>
      </c>
      <c r="G144" s="247"/>
      <c r="H144" s="250">
        <v>325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150</v>
      </c>
      <c r="AU144" s="256" t="s">
        <v>86</v>
      </c>
      <c r="AV144" s="13" t="s">
        <v>86</v>
      </c>
      <c r="AW144" s="13" t="s">
        <v>32</v>
      </c>
      <c r="AX144" s="13" t="s">
        <v>76</v>
      </c>
      <c r="AY144" s="256" t="s">
        <v>139</v>
      </c>
    </row>
    <row r="145" s="14" customFormat="1">
      <c r="B145" s="257"/>
      <c r="C145" s="258"/>
      <c r="D145" s="237" t="s">
        <v>150</v>
      </c>
      <c r="E145" s="259" t="s">
        <v>1</v>
      </c>
      <c r="F145" s="260" t="s">
        <v>153</v>
      </c>
      <c r="G145" s="258"/>
      <c r="H145" s="261">
        <v>325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AT145" s="267" t="s">
        <v>150</v>
      </c>
      <c r="AU145" s="267" t="s">
        <v>86</v>
      </c>
      <c r="AV145" s="14" t="s">
        <v>148</v>
      </c>
      <c r="AW145" s="14" t="s">
        <v>32</v>
      </c>
      <c r="AX145" s="14" t="s">
        <v>84</v>
      </c>
      <c r="AY145" s="267" t="s">
        <v>139</v>
      </c>
    </row>
    <row r="146" s="1" customFormat="1" ht="24" customHeight="1">
      <c r="B146" s="37"/>
      <c r="C146" s="222" t="s">
        <v>154</v>
      </c>
      <c r="D146" s="222" t="s">
        <v>143</v>
      </c>
      <c r="E146" s="223" t="s">
        <v>155</v>
      </c>
      <c r="F146" s="224" t="s">
        <v>156</v>
      </c>
      <c r="G146" s="225" t="s">
        <v>146</v>
      </c>
      <c r="H146" s="226">
        <v>644.36800000000005</v>
      </c>
      <c r="I146" s="227"/>
      <c r="J146" s="228">
        <f>ROUND(I146*H146,2)</f>
        <v>0</v>
      </c>
      <c r="K146" s="224" t="s">
        <v>147</v>
      </c>
      <c r="L146" s="42"/>
      <c r="M146" s="229" t="s">
        <v>1</v>
      </c>
      <c r="N146" s="230" t="s">
        <v>41</v>
      </c>
      <c r="O146" s="85"/>
      <c r="P146" s="231">
        <f>O146*H146</f>
        <v>0</v>
      </c>
      <c r="Q146" s="231">
        <v>0.0057000000000000002</v>
      </c>
      <c r="R146" s="231">
        <f>Q146*H146</f>
        <v>3.6728976000000002</v>
      </c>
      <c r="S146" s="231">
        <v>0</v>
      </c>
      <c r="T146" s="232">
        <f>S146*H146</f>
        <v>0</v>
      </c>
      <c r="AR146" s="233" t="s">
        <v>148</v>
      </c>
      <c r="AT146" s="233" t="s">
        <v>143</v>
      </c>
      <c r="AU146" s="233" t="s">
        <v>86</v>
      </c>
      <c r="AY146" s="16" t="s">
        <v>139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6" t="s">
        <v>84</v>
      </c>
      <c r="BK146" s="234">
        <f>ROUND(I146*H146,2)</f>
        <v>0</v>
      </c>
      <c r="BL146" s="16" t="s">
        <v>148</v>
      </c>
      <c r="BM146" s="233" t="s">
        <v>157</v>
      </c>
    </row>
    <row r="147" s="12" customFormat="1">
      <c r="B147" s="235"/>
      <c r="C147" s="236"/>
      <c r="D147" s="237" t="s">
        <v>150</v>
      </c>
      <c r="E147" s="238" t="s">
        <v>1</v>
      </c>
      <c r="F147" s="239" t="s">
        <v>158</v>
      </c>
      <c r="G147" s="236"/>
      <c r="H147" s="238" t="s">
        <v>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150</v>
      </c>
      <c r="AU147" s="245" t="s">
        <v>86</v>
      </c>
      <c r="AV147" s="12" t="s">
        <v>84</v>
      </c>
      <c r="AW147" s="12" t="s">
        <v>32</v>
      </c>
      <c r="AX147" s="12" t="s">
        <v>76</v>
      </c>
      <c r="AY147" s="245" t="s">
        <v>139</v>
      </c>
    </row>
    <row r="148" s="13" customFormat="1">
      <c r="B148" s="246"/>
      <c r="C148" s="247"/>
      <c r="D148" s="237" t="s">
        <v>150</v>
      </c>
      <c r="E148" s="248" t="s">
        <v>1</v>
      </c>
      <c r="F148" s="249" t="s">
        <v>159</v>
      </c>
      <c r="G148" s="247"/>
      <c r="H148" s="250">
        <v>267.78399999999999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AT148" s="256" t="s">
        <v>150</v>
      </c>
      <c r="AU148" s="256" t="s">
        <v>86</v>
      </c>
      <c r="AV148" s="13" t="s">
        <v>86</v>
      </c>
      <c r="AW148" s="13" t="s">
        <v>32</v>
      </c>
      <c r="AX148" s="13" t="s">
        <v>76</v>
      </c>
      <c r="AY148" s="256" t="s">
        <v>139</v>
      </c>
    </row>
    <row r="149" s="13" customFormat="1">
      <c r="B149" s="246"/>
      <c r="C149" s="247"/>
      <c r="D149" s="237" t="s">
        <v>150</v>
      </c>
      <c r="E149" s="248" t="s">
        <v>1</v>
      </c>
      <c r="F149" s="249" t="s">
        <v>160</v>
      </c>
      <c r="G149" s="247"/>
      <c r="H149" s="250">
        <v>51.892000000000003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150</v>
      </c>
      <c r="AU149" s="256" t="s">
        <v>86</v>
      </c>
      <c r="AV149" s="13" t="s">
        <v>86</v>
      </c>
      <c r="AW149" s="13" t="s">
        <v>32</v>
      </c>
      <c r="AX149" s="13" t="s">
        <v>76</v>
      </c>
      <c r="AY149" s="256" t="s">
        <v>139</v>
      </c>
    </row>
    <row r="150" s="12" customFormat="1">
      <c r="B150" s="235"/>
      <c r="C150" s="236"/>
      <c r="D150" s="237" t="s">
        <v>150</v>
      </c>
      <c r="E150" s="238" t="s">
        <v>1</v>
      </c>
      <c r="F150" s="239" t="s">
        <v>161</v>
      </c>
      <c r="G150" s="236"/>
      <c r="H150" s="238" t="s">
        <v>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150</v>
      </c>
      <c r="AU150" s="245" t="s">
        <v>86</v>
      </c>
      <c r="AV150" s="12" t="s">
        <v>84</v>
      </c>
      <c r="AW150" s="12" t="s">
        <v>32</v>
      </c>
      <c r="AX150" s="12" t="s">
        <v>76</v>
      </c>
      <c r="AY150" s="245" t="s">
        <v>139</v>
      </c>
    </row>
    <row r="151" s="13" customFormat="1">
      <c r="B151" s="246"/>
      <c r="C151" s="247"/>
      <c r="D151" s="237" t="s">
        <v>150</v>
      </c>
      <c r="E151" s="248" t="s">
        <v>1</v>
      </c>
      <c r="F151" s="249" t="s">
        <v>162</v>
      </c>
      <c r="G151" s="247"/>
      <c r="H151" s="250">
        <v>106.26000000000001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150</v>
      </c>
      <c r="AU151" s="256" t="s">
        <v>86</v>
      </c>
      <c r="AV151" s="13" t="s">
        <v>86</v>
      </c>
      <c r="AW151" s="13" t="s">
        <v>32</v>
      </c>
      <c r="AX151" s="13" t="s">
        <v>76</v>
      </c>
      <c r="AY151" s="256" t="s">
        <v>139</v>
      </c>
    </row>
    <row r="152" s="12" customFormat="1">
      <c r="B152" s="235"/>
      <c r="C152" s="236"/>
      <c r="D152" s="237" t="s">
        <v>150</v>
      </c>
      <c r="E152" s="238" t="s">
        <v>1</v>
      </c>
      <c r="F152" s="239" t="s">
        <v>163</v>
      </c>
      <c r="G152" s="236"/>
      <c r="H152" s="238" t="s">
        <v>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AT152" s="245" t="s">
        <v>150</v>
      </c>
      <c r="AU152" s="245" t="s">
        <v>86</v>
      </c>
      <c r="AV152" s="12" t="s">
        <v>84</v>
      </c>
      <c r="AW152" s="12" t="s">
        <v>32</v>
      </c>
      <c r="AX152" s="12" t="s">
        <v>76</v>
      </c>
      <c r="AY152" s="245" t="s">
        <v>139</v>
      </c>
    </row>
    <row r="153" s="13" customFormat="1">
      <c r="B153" s="246"/>
      <c r="C153" s="247"/>
      <c r="D153" s="237" t="s">
        <v>150</v>
      </c>
      <c r="E153" s="248" t="s">
        <v>1</v>
      </c>
      <c r="F153" s="249" t="s">
        <v>164</v>
      </c>
      <c r="G153" s="247"/>
      <c r="H153" s="250">
        <v>82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150</v>
      </c>
      <c r="AU153" s="256" t="s">
        <v>86</v>
      </c>
      <c r="AV153" s="13" t="s">
        <v>86</v>
      </c>
      <c r="AW153" s="13" t="s">
        <v>32</v>
      </c>
      <c r="AX153" s="13" t="s">
        <v>76</v>
      </c>
      <c r="AY153" s="256" t="s">
        <v>139</v>
      </c>
    </row>
    <row r="154" s="12" customFormat="1">
      <c r="B154" s="235"/>
      <c r="C154" s="236"/>
      <c r="D154" s="237" t="s">
        <v>150</v>
      </c>
      <c r="E154" s="238" t="s">
        <v>1</v>
      </c>
      <c r="F154" s="239" t="s">
        <v>165</v>
      </c>
      <c r="G154" s="236"/>
      <c r="H154" s="238" t="s">
        <v>1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150</v>
      </c>
      <c r="AU154" s="245" t="s">
        <v>86</v>
      </c>
      <c r="AV154" s="12" t="s">
        <v>84</v>
      </c>
      <c r="AW154" s="12" t="s">
        <v>32</v>
      </c>
      <c r="AX154" s="12" t="s">
        <v>76</v>
      </c>
      <c r="AY154" s="245" t="s">
        <v>139</v>
      </c>
    </row>
    <row r="155" s="13" customFormat="1">
      <c r="B155" s="246"/>
      <c r="C155" s="247"/>
      <c r="D155" s="237" t="s">
        <v>150</v>
      </c>
      <c r="E155" s="248" t="s">
        <v>1</v>
      </c>
      <c r="F155" s="249" t="s">
        <v>166</v>
      </c>
      <c r="G155" s="247"/>
      <c r="H155" s="250">
        <v>136.43199999999999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AT155" s="256" t="s">
        <v>150</v>
      </c>
      <c r="AU155" s="256" t="s">
        <v>86</v>
      </c>
      <c r="AV155" s="13" t="s">
        <v>86</v>
      </c>
      <c r="AW155" s="13" t="s">
        <v>32</v>
      </c>
      <c r="AX155" s="13" t="s">
        <v>76</v>
      </c>
      <c r="AY155" s="256" t="s">
        <v>139</v>
      </c>
    </row>
    <row r="156" s="14" customFormat="1">
      <c r="B156" s="257"/>
      <c r="C156" s="258"/>
      <c r="D156" s="237" t="s">
        <v>150</v>
      </c>
      <c r="E156" s="259" t="s">
        <v>1</v>
      </c>
      <c r="F156" s="260" t="s">
        <v>153</v>
      </c>
      <c r="G156" s="258"/>
      <c r="H156" s="261">
        <v>644.36800000000005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AT156" s="267" t="s">
        <v>150</v>
      </c>
      <c r="AU156" s="267" t="s">
        <v>86</v>
      </c>
      <c r="AV156" s="14" t="s">
        <v>148</v>
      </c>
      <c r="AW156" s="14" t="s">
        <v>32</v>
      </c>
      <c r="AX156" s="14" t="s">
        <v>84</v>
      </c>
      <c r="AY156" s="267" t="s">
        <v>139</v>
      </c>
    </row>
    <row r="157" s="1" customFormat="1" ht="16.5" customHeight="1">
      <c r="B157" s="37"/>
      <c r="C157" s="222" t="s">
        <v>167</v>
      </c>
      <c r="D157" s="222" t="s">
        <v>143</v>
      </c>
      <c r="E157" s="223" t="s">
        <v>168</v>
      </c>
      <c r="F157" s="224" t="s">
        <v>169</v>
      </c>
      <c r="G157" s="225" t="s">
        <v>146</v>
      </c>
      <c r="H157" s="226">
        <v>887.36800000000005</v>
      </c>
      <c r="I157" s="227"/>
      <c r="J157" s="228">
        <f>ROUND(I157*H157,2)</f>
        <v>0</v>
      </c>
      <c r="K157" s="224" t="s">
        <v>1</v>
      </c>
      <c r="L157" s="42"/>
      <c r="M157" s="229" t="s">
        <v>1</v>
      </c>
      <c r="N157" s="230" t="s">
        <v>41</v>
      </c>
      <c r="O157" s="85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AR157" s="233" t="s">
        <v>148</v>
      </c>
      <c r="AT157" s="233" t="s">
        <v>143</v>
      </c>
      <c r="AU157" s="233" t="s">
        <v>86</v>
      </c>
      <c r="AY157" s="16" t="s">
        <v>139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6" t="s">
        <v>84</v>
      </c>
      <c r="BK157" s="234">
        <f>ROUND(I157*H157,2)</f>
        <v>0</v>
      </c>
      <c r="BL157" s="16" t="s">
        <v>148</v>
      </c>
      <c r="BM157" s="233" t="s">
        <v>170</v>
      </c>
    </row>
    <row r="158" s="12" customFormat="1">
      <c r="B158" s="235"/>
      <c r="C158" s="236"/>
      <c r="D158" s="237" t="s">
        <v>150</v>
      </c>
      <c r="E158" s="238" t="s">
        <v>1</v>
      </c>
      <c r="F158" s="239" t="s">
        <v>158</v>
      </c>
      <c r="G158" s="236"/>
      <c r="H158" s="238" t="s">
        <v>1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150</v>
      </c>
      <c r="AU158" s="245" t="s">
        <v>86</v>
      </c>
      <c r="AV158" s="12" t="s">
        <v>84</v>
      </c>
      <c r="AW158" s="12" t="s">
        <v>32</v>
      </c>
      <c r="AX158" s="12" t="s">
        <v>76</v>
      </c>
      <c r="AY158" s="245" t="s">
        <v>139</v>
      </c>
    </row>
    <row r="159" s="13" customFormat="1">
      <c r="B159" s="246"/>
      <c r="C159" s="247"/>
      <c r="D159" s="237" t="s">
        <v>150</v>
      </c>
      <c r="E159" s="248" t="s">
        <v>1</v>
      </c>
      <c r="F159" s="249" t="s">
        <v>159</v>
      </c>
      <c r="G159" s="247"/>
      <c r="H159" s="250">
        <v>267.78399999999999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AT159" s="256" t="s">
        <v>150</v>
      </c>
      <c r="AU159" s="256" t="s">
        <v>86</v>
      </c>
      <c r="AV159" s="13" t="s">
        <v>86</v>
      </c>
      <c r="AW159" s="13" t="s">
        <v>32</v>
      </c>
      <c r="AX159" s="13" t="s">
        <v>76</v>
      </c>
      <c r="AY159" s="256" t="s">
        <v>139</v>
      </c>
    </row>
    <row r="160" s="13" customFormat="1">
      <c r="B160" s="246"/>
      <c r="C160" s="247"/>
      <c r="D160" s="237" t="s">
        <v>150</v>
      </c>
      <c r="E160" s="248" t="s">
        <v>1</v>
      </c>
      <c r="F160" s="249" t="s">
        <v>160</v>
      </c>
      <c r="G160" s="247"/>
      <c r="H160" s="250">
        <v>51.892000000000003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AT160" s="256" t="s">
        <v>150</v>
      </c>
      <c r="AU160" s="256" t="s">
        <v>86</v>
      </c>
      <c r="AV160" s="13" t="s">
        <v>86</v>
      </c>
      <c r="AW160" s="13" t="s">
        <v>32</v>
      </c>
      <c r="AX160" s="13" t="s">
        <v>76</v>
      </c>
      <c r="AY160" s="256" t="s">
        <v>139</v>
      </c>
    </row>
    <row r="161" s="12" customFormat="1">
      <c r="B161" s="235"/>
      <c r="C161" s="236"/>
      <c r="D161" s="237" t="s">
        <v>150</v>
      </c>
      <c r="E161" s="238" t="s">
        <v>1</v>
      </c>
      <c r="F161" s="239" t="s">
        <v>161</v>
      </c>
      <c r="G161" s="236"/>
      <c r="H161" s="238" t="s">
        <v>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150</v>
      </c>
      <c r="AU161" s="245" t="s">
        <v>86</v>
      </c>
      <c r="AV161" s="12" t="s">
        <v>84</v>
      </c>
      <c r="AW161" s="12" t="s">
        <v>32</v>
      </c>
      <c r="AX161" s="12" t="s">
        <v>76</v>
      </c>
      <c r="AY161" s="245" t="s">
        <v>139</v>
      </c>
    </row>
    <row r="162" s="13" customFormat="1">
      <c r="B162" s="246"/>
      <c r="C162" s="247"/>
      <c r="D162" s="237" t="s">
        <v>150</v>
      </c>
      <c r="E162" s="248" t="s">
        <v>1</v>
      </c>
      <c r="F162" s="249" t="s">
        <v>162</v>
      </c>
      <c r="G162" s="247"/>
      <c r="H162" s="250">
        <v>106.26000000000001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150</v>
      </c>
      <c r="AU162" s="256" t="s">
        <v>86</v>
      </c>
      <c r="AV162" s="13" t="s">
        <v>86</v>
      </c>
      <c r="AW162" s="13" t="s">
        <v>32</v>
      </c>
      <c r="AX162" s="13" t="s">
        <v>76</v>
      </c>
      <c r="AY162" s="256" t="s">
        <v>139</v>
      </c>
    </row>
    <row r="163" s="12" customFormat="1">
      <c r="B163" s="235"/>
      <c r="C163" s="236"/>
      <c r="D163" s="237" t="s">
        <v>150</v>
      </c>
      <c r="E163" s="238" t="s">
        <v>1</v>
      </c>
      <c r="F163" s="239" t="s">
        <v>165</v>
      </c>
      <c r="G163" s="236"/>
      <c r="H163" s="238" t="s">
        <v>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150</v>
      </c>
      <c r="AU163" s="245" t="s">
        <v>86</v>
      </c>
      <c r="AV163" s="12" t="s">
        <v>84</v>
      </c>
      <c r="AW163" s="12" t="s">
        <v>32</v>
      </c>
      <c r="AX163" s="12" t="s">
        <v>76</v>
      </c>
      <c r="AY163" s="245" t="s">
        <v>139</v>
      </c>
    </row>
    <row r="164" s="13" customFormat="1">
      <c r="B164" s="246"/>
      <c r="C164" s="247"/>
      <c r="D164" s="237" t="s">
        <v>150</v>
      </c>
      <c r="E164" s="248" t="s">
        <v>1</v>
      </c>
      <c r="F164" s="249" t="s">
        <v>166</v>
      </c>
      <c r="G164" s="247"/>
      <c r="H164" s="250">
        <v>136.43199999999999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150</v>
      </c>
      <c r="AU164" s="256" t="s">
        <v>86</v>
      </c>
      <c r="AV164" s="13" t="s">
        <v>86</v>
      </c>
      <c r="AW164" s="13" t="s">
        <v>32</v>
      </c>
      <c r="AX164" s="13" t="s">
        <v>76</v>
      </c>
      <c r="AY164" s="256" t="s">
        <v>139</v>
      </c>
    </row>
    <row r="165" s="12" customFormat="1">
      <c r="B165" s="235"/>
      <c r="C165" s="236"/>
      <c r="D165" s="237" t="s">
        <v>150</v>
      </c>
      <c r="E165" s="238" t="s">
        <v>1</v>
      </c>
      <c r="F165" s="239" t="s">
        <v>151</v>
      </c>
      <c r="G165" s="236"/>
      <c r="H165" s="238" t="s">
        <v>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150</v>
      </c>
      <c r="AU165" s="245" t="s">
        <v>86</v>
      </c>
      <c r="AV165" s="12" t="s">
        <v>84</v>
      </c>
      <c r="AW165" s="12" t="s">
        <v>32</v>
      </c>
      <c r="AX165" s="12" t="s">
        <v>76</v>
      </c>
      <c r="AY165" s="245" t="s">
        <v>139</v>
      </c>
    </row>
    <row r="166" s="13" customFormat="1">
      <c r="B166" s="246"/>
      <c r="C166" s="247"/>
      <c r="D166" s="237" t="s">
        <v>150</v>
      </c>
      <c r="E166" s="248" t="s">
        <v>1</v>
      </c>
      <c r="F166" s="249" t="s">
        <v>152</v>
      </c>
      <c r="G166" s="247"/>
      <c r="H166" s="250">
        <v>325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AT166" s="256" t="s">
        <v>150</v>
      </c>
      <c r="AU166" s="256" t="s">
        <v>86</v>
      </c>
      <c r="AV166" s="13" t="s">
        <v>86</v>
      </c>
      <c r="AW166" s="13" t="s">
        <v>32</v>
      </c>
      <c r="AX166" s="13" t="s">
        <v>76</v>
      </c>
      <c r="AY166" s="256" t="s">
        <v>139</v>
      </c>
    </row>
    <row r="167" s="14" customFormat="1">
      <c r="B167" s="257"/>
      <c r="C167" s="258"/>
      <c r="D167" s="237" t="s">
        <v>150</v>
      </c>
      <c r="E167" s="259" t="s">
        <v>1</v>
      </c>
      <c r="F167" s="260" t="s">
        <v>153</v>
      </c>
      <c r="G167" s="258"/>
      <c r="H167" s="261">
        <v>887.36799999999994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AT167" s="267" t="s">
        <v>150</v>
      </c>
      <c r="AU167" s="267" t="s">
        <v>86</v>
      </c>
      <c r="AV167" s="14" t="s">
        <v>148</v>
      </c>
      <c r="AW167" s="14" t="s">
        <v>32</v>
      </c>
      <c r="AX167" s="14" t="s">
        <v>84</v>
      </c>
      <c r="AY167" s="267" t="s">
        <v>139</v>
      </c>
    </row>
    <row r="168" s="1" customFormat="1" ht="24" customHeight="1">
      <c r="B168" s="37"/>
      <c r="C168" s="222" t="s">
        <v>171</v>
      </c>
      <c r="D168" s="222" t="s">
        <v>143</v>
      </c>
      <c r="E168" s="223" t="s">
        <v>172</v>
      </c>
      <c r="F168" s="224" t="s">
        <v>173</v>
      </c>
      <c r="G168" s="225" t="s">
        <v>146</v>
      </c>
      <c r="H168" s="226">
        <v>500</v>
      </c>
      <c r="I168" s="227"/>
      <c r="J168" s="228">
        <f>ROUND(I168*H168,2)</f>
        <v>0</v>
      </c>
      <c r="K168" s="224" t="s">
        <v>147</v>
      </c>
      <c r="L168" s="42"/>
      <c r="M168" s="229" t="s">
        <v>1</v>
      </c>
      <c r="N168" s="230" t="s">
        <v>41</v>
      </c>
      <c r="O168" s="85"/>
      <c r="P168" s="231">
        <f>O168*H168</f>
        <v>0</v>
      </c>
      <c r="Q168" s="231">
        <v>0.00022000000000000001</v>
      </c>
      <c r="R168" s="231">
        <f>Q168*H168</f>
        <v>0.11</v>
      </c>
      <c r="S168" s="231">
        <v>0.002</v>
      </c>
      <c r="T168" s="232">
        <f>S168*H168</f>
        <v>1</v>
      </c>
      <c r="AR168" s="233" t="s">
        <v>148</v>
      </c>
      <c r="AT168" s="233" t="s">
        <v>143</v>
      </c>
      <c r="AU168" s="233" t="s">
        <v>86</v>
      </c>
      <c r="AY168" s="16" t="s">
        <v>139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6" t="s">
        <v>84</v>
      </c>
      <c r="BK168" s="234">
        <f>ROUND(I168*H168,2)</f>
        <v>0</v>
      </c>
      <c r="BL168" s="16" t="s">
        <v>148</v>
      </c>
      <c r="BM168" s="233" t="s">
        <v>174</v>
      </c>
    </row>
    <row r="169" s="13" customFormat="1">
      <c r="B169" s="246"/>
      <c r="C169" s="247"/>
      <c r="D169" s="237" t="s">
        <v>150</v>
      </c>
      <c r="E169" s="248" t="s">
        <v>1</v>
      </c>
      <c r="F169" s="249" t="s">
        <v>175</v>
      </c>
      <c r="G169" s="247"/>
      <c r="H169" s="250">
        <v>500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150</v>
      </c>
      <c r="AU169" s="256" t="s">
        <v>86</v>
      </c>
      <c r="AV169" s="13" t="s">
        <v>86</v>
      </c>
      <c r="AW169" s="13" t="s">
        <v>32</v>
      </c>
      <c r="AX169" s="13" t="s">
        <v>84</v>
      </c>
      <c r="AY169" s="256" t="s">
        <v>139</v>
      </c>
    </row>
    <row r="170" s="1" customFormat="1" ht="16.5" customHeight="1">
      <c r="B170" s="37"/>
      <c r="C170" s="222" t="s">
        <v>176</v>
      </c>
      <c r="D170" s="222" t="s">
        <v>143</v>
      </c>
      <c r="E170" s="223" t="s">
        <v>177</v>
      </c>
      <c r="F170" s="224" t="s">
        <v>178</v>
      </c>
      <c r="G170" s="225" t="s">
        <v>146</v>
      </c>
      <c r="H170" s="226">
        <v>125.97199999999999</v>
      </c>
      <c r="I170" s="227"/>
      <c r="J170" s="228">
        <f>ROUND(I170*H170,2)</f>
        <v>0</v>
      </c>
      <c r="K170" s="224" t="s">
        <v>147</v>
      </c>
      <c r="L170" s="42"/>
      <c r="M170" s="229" t="s">
        <v>1</v>
      </c>
      <c r="N170" s="230" t="s">
        <v>41</v>
      </c>
      <c r="O170" s="85"/>
      <c r="P170" s="231">
        <f>O170*H170</f>
        <v>0</v>
      </c>
      <c r="Q170" s="231">
        <v>0.11219999999999999</v>
      </c>
      <c r="R170" s="231">
        <f>Q170*H170</f>
        <v>14.134058399999999</v>
      </c>
      <c r="S170" s="231">
        <v>0</v>
      </c>
      <c r="T170" s="232">
        <f>S170*H170</f>
        <v>0</v>
      </c>
      <c r="AR170" s="233" t="s">
        <v>148</v>
      </c>
      <c r="AT170" s="233" t="s">
        <v>143</v>
      </c>
      <c r="AU170" s="233" t="s">
        <v>86</v>
      </c>
      <c r="AY170" s="16" t="s">
        <v>139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6" t="s">
        <v>84</v>
      </c>
      <c r="BK170" s="234">
        <f>ROUND(I170*H170,2)</f>
        <v>0</v>
      </c>
      <c r="BL170" s="16" t="s">
        <v>148</v>
      </c>
      <c r="BM170" s="233" t="s">
        <v>179</v>
      </c>
    </row>
    <row r="171" s="12" customFormat="1">
      <c r="B171" s="235"/>
      <c r="C171" s="236"/>
      <c r="D171" s="237" t="s">
        <v>150</v>
      </c>
      <c r="E171" s="238" t="s">
        <v>1</v>
      </c>
      <c r="F171" s="239" t="s">
        <v>180</v>
      </c>
      <c r="G171" s="236"/>
      <c r="H171" s="238" t="s">
        <v>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150</v>
      </c>
      <c r="AU171" s="245" t="s">
        <v>86</v>
      </c>
      <c r="AV171" s="12" t="s">
        <v>84</v>
      </c>
      <c r="AW171" s="12" t="s">
        <v>32</v>
      </c>
      <c r="AX171" s="12" t="s">
        <v>76</v>
      </c>
      <c r="AY171" s="245" t="s">
        <v>139</v>
      </c>
    </row>
    <row r="172" s="13" customFormat="1">
      <c r="B172" s="246"/>
      <c r="C172" s="247"/>
      <c r="D172" s="237" t="s">
        <v>150</v>
      </c>
      <c r="E172" s="248" t="s">
        <v>1</v>
      </c>
      <c r="F172" s="249" t="s">
        <v>181</v>
      </c>
      <c r="G172" s="247"/>
      <c r="H172" s="250">
        <v>94.762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AT172" s="256" t="s">
        <v>150</v>
      </c>
      <c r="AU172" s="256" t="s">
        <v>86</v>
      </c>
      <c r="AV172" s="13" t="s">
        <v>86</v>
      </c>
      <c r="AW172" s="13" t="s">
        <v>32</v>
      </c>
      <c r="AX172" s="13" t="s">
        <v>76</v>
      </c>
      <c r="AY172" s="256" t="s">
        <v>139</v>
      </c>
    </row>
    <row r="173" s="12" customFormat="1">
      <c r="B173" s="235"/>
      <c r="C173" s="236"/>
      <c r="D173" s="237" t="s">
        <v>150</v>
      </c>
      <c r="E173" s="238" t="s">
        <v>1</v>
      </c>
      <c r="F173" s="239" t="s">
        <v>161</v>
      </c>
      <c r="G173" s="236"/>
      <c r="H173" s="238" t="s">
        <v>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150</v>
      </c>
      <c r="AU173" s="245" t="s">
        <v>86</v>
      </c>
      <c r="AV173" s="12" t="s">
        <v>84</v>
      </c>
      <c r="AW173" s="12" t="s">
        <v>32</v>
      </c>
      <c r="AX173" s="12" t="s">
        <v>76</v>
      </c>
      <c r="AY173" s="245" t="s">
        <v>139</v>
      </c>
    </row>
    <row r="174" s="13" customFormat="1">
      <c r="B174" s="246"/>
      <c r="C174" s="247"/>
      <c r="D174" s="237" t="s">
        <v>150</v>
      </c>
      <c r="E174" s="248" t="s">
        <v>1</v>
      </c>
      <c r="F174" s="249" t="s">
        <v>182</v>
      </c>
      <c r="G174" s="247"/>
      <c r="H174" s="250">
        <v>31.210000000000001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150</v>
      </c>
      <c r="AU174" s="256" t="s">
        <v>86</v>
      </c>
      <c r="AV174" s="13" t="s">
        <v>86</v>
      </c>
      <c r="AW174" s="13" t="s">
        <v>32</v>
      </c>
      <c r="AX174" s="13" t="s">
        <v>76</v>
      </c>
      <c r="AY174" s="256" t="s">
        <v>139</v>
      </c>
    </row>
    <row r="175" s="14" customFormat="1">
      <c r="B175" s="257"/>
      <c r="C175" s="258"/>
      <c r="D175" s="237" t="s">
        <v>150</v>
      </c>
      <c r="E175" s="259" t="s">
        <v>1</v>
      </c>
      <c r="F175" s="260" t="s">
        <v>153</v>
      </c>
      <c r="G175" s="258"/>
      <c r="H175" s="261">
        <v>125.97200000000001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AT175" s="267" t="s">
        <v>150</v>
      </c>
      <c r="AU175" s="267" t="s">
        <v>86</v>
      </c>
      <c r="AV175" s="14" t="s">
        <v>148</v>
      </c>
      <c r="AW175" s="14" t="s">
        <v>32</v>
      </c>
      <c r="AX175" s="14" t="s">
        <v>84</v>
      </c>
      <c r="AY175" s="267" t="s">
        <v>139</v>
      </c>
    </row>
    <row r="176" s="1" customFormat="1" ht="24" customHeight="1">
      <c r="B176" s="37"/>
      <c r="C176" s="222" t="s">
        <v>183</v>
      </c>
      <c r="D176" s="222" t="s">
        <v>143</v>
      </c>
      <c r="E176" s="223" t="s">
        <v>184</v>
      </c>
      <c r="F176" s="224" t="s">
        <v>185</v>
      </c>
      <c r="G176" s="225" t="s">
        <v>146</v>
      </c>
      <c r="H176" s="226">
        <v>881.80399999999997</v>
      </c>
      <c r="I176" s="227"/>
      <c r="J176" s="228">
        <f>ROUND(I176*H176,2)</f>
        <v>0</v>
      </c>
      <c r="K176" s="224" t="s">
        <v>147</v>
      </c>
      <c r="L176" s="42"/>
      <c r="M176" s="229" t="s">
        <v>1</v>
      </c>
      <c r="N176" s="230" t="s">
        <v>41</v>
      </c>
      <c r="O176" s="85"/>
      <c r="P176" s="231">
        <f>O176*H176</f>
        <v>0</v>
      </c>
      <c r="Q176" s="231">
        <v>0.011220000000000001</v>
      </c>
      <c r="R176" s="231">
        <f>Q176*H176</f>
        <v>9.8938408800000008</v>
      </c>
      <c r="S176" s="231">
        <v>0</v>
      </c>
      <c r="T176" s="232">
        <f>S176*H176</f>
        <v>0</v>
      </c>
      <c r="AR176" s="233" t="s">
        <v>148</v>
      </c>
      <c r="AT176" s="233" t="s">
        <v>143</v>
      </c>
      <c r="AU176" s="233" t="s">
        <v>86</v>
      </c>
      <c r="AY176" s="16" t="s">
        <v>139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6" t="s">
        <v>84</v>
      </c>
      <c r="BK176" s="234">
        <f>ROUND(I176*H176,2)</f>
        <v>0</v>
      </c>
      <c r="BL176" s="16" t="s">
        <v>148</v>
      </c>
      <c r="BM176" s="233" t="s">
        <v>186</v>
      </c>
    </row>
    <row r="177" s="13" customFormat="1">
      <c r="B177" s="246"/>
      <c r="C177" s="247"/>
      <c r="D177" s="237" t="s">
        <v>150</v>
      </c>
      <c r="E177" s="248" t="s">
        <v>1</v>
      </c>
      <c r="F177" s="249" t="s">
        <v>187</v>
      </c>
      <c r="G177" s="247"/>
      <c r="H177" s="250">
        <v>881.80399999999997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150</v>
      </c>
      <c r="AU177" s="256" t="s">
        <v>86</v>
      </c>
      <c r="AV177" s="13" t="s">
        <v>86</v>
      </c>
      <c r="AW177" s="13" t="s">
        <v>32</v>
      </c>
      <c r="AX177" s="13" t="s">
        <v>84</v>
      </c>
      <c r="AY177" s="256" t="s">
        <v>139</v>
      </c>
    </row>
    <row r="178" s="1" customFormat="1" ht="24" customHeight="1">
      <c r="B178" s="37"/>
      <c r="C178" s="222" t="s">
        <v>188</v>
      </c>
      <c r="D178" s="222" t="s">
        <v>143</v>
      </c>
      <c r="E178" s="223" t="s">
        <v>189</v>
      </c>
      <c r="F178" s="224" t="s">
        <v>190</v>
      </c>
      <c r="G178" s="225" t="s">
        <v>191</v>
      </c>
      <c r="H178" s="226">
        <v>10.523999999999999</v>
      </c>
      <c r="I178" s="227"/>
      <c r="J178" s="228">
        <f>ROUND(I178*H178,2)</f>
        <v>0</v>
      </c>
      <c r="K178" s="224" t="s">
        <v>147</v>
      </c>
      <c r="L178" s="42"/>
      <c r="M178" s="229" t="s">
        <v>1</v>
      </c>
      <c r="N178" s="230" t="s">
        <v>41</v>
      </c>
      <c r="O178" s="85"/>
      <c r="P178" s="231">
        <f>O178*H178</f>
        <v>0</v>
      </c>
      <c r="Q178" s="231">
        <v>2.45329</v>
      </c>
      <c r="R178" s="231">
        <f>Q178*H178</f>
        <v>25.818423959999997</v>
      </c>
      <c r="S178" s="231">
        <v>0</v>
      </c>
      <c r="T178" s="232">
        <f>S178*H178</f>
        <v>0</v>
      </c>
      <c r="AR178" s="233" t="s">
        <v>148</v>
      </c>
      <c r="AT178" s="233" t="s">
        <v>143</v>
      </c>
      <c r="AU178" s="233" t="s">
        <v>86</v>
      </c>
      <c r="AY178" s="16" t="s">
        <v>139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6" t="s">
        <v>84</v>
      </c>
      <c r="BK178" s="234">
        <f>ROUND(I178*H178,2)</f>
        <v>0</v>
      </c>
      <c r="BL178" s="16" t="s">
        <v>148</v>
      </c>
      <c r="BM178" s="233" t="s">
        <v>192</v>
      </c>
    </row>
    <row r="179" s="12" customFormat="1">
      <c r="B179" s="235"/>
      <c r="C179" s="236"/>
      <c r="D179" s="237" t="s">
        <v>150</v>
      </c>
      <c r="E179" s="238" t="s">
        <v>1</v>
      </c>
      <c r="F179" s="239" t="s">
        <v>180</v>
      </c>
      <c r="G179" s="236"/>
      <c r="H179" s="238" t="s">
        <v>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AT179" s="245" t="s">
        <v>150</v>
      </c>
      <c r="AU179" s="245" t="s">
        <v>86</v>
      </c>
      <c r="AV179" s="12" t="s">
        <v>84</v>
      </c>
      <c r="AW179" s="12" t="s">
        <v>32</v>
      </c>
      <c r="AX179" s="12" t="s">
        <v>76</v>
      </c>
      <c r="AY179" s="245" t="s">
        <v>139</v>
      </c>
    </row>
    <row r="180" s="13" customFormat="1">
      <c r="B180" s="246"/>
      <c r="C180" s="247"/>
      <c r="D180" s="237" t="s">
        <v>150</v>
      </c>
      <c r="E180" s="248" t="s">
        <v>1</v>
      </c>
      <c r="F180" s="249" t="s">
        <v>193</v>
      </c>
      <c r="G180" s="247"/>
      <c r="H180" s="250">
        <v>8.9629999999999992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AT180" s="256" t="s">
        <v>150</v>
      </c>
      <c r="AU180" s="256" t="s">
        <v>86</v>
      </c>
      <c r="AV180" s="13" t="s">
        <v>86</v>
      </c>
      <c r="AW180" s="13" t="s">
        <v>32</v>
      </c>
      <c r="AX180" s="13" t="s">
        <v>76</v>
      </c>
      <c r="AY180" s="256" t="s">
        <v>139</v>
      </c>
    </row>
    <row r="181" s="12" customFormat="1">
      <c r="B181" s="235"/>
      <c r="C181" s="236"/>
      <c r="D181" s="237" t="s">
        <v>150</v>
      </c>
      <c r="E181" s="238" t="s">
        <v>1</v>
      </c>
      <c r="F181" s="239" t="s">
        <v>161</v>
      </c>
      <c r="G181" s="236"/>
      <c r="H181" s="238" t="s">
        <v>1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AT181" s="245" t="s">
        <v>150</v>
      </c>
      <c r="AU181" s="245" t="s">
        <v>86</v>
      </c>
      <c r="AV181" s="12" t="s">
        <v>84</v>
      </c>
      <c r="AW181" s="12" t="s">
        <v>32</v>
      </c>
      <c r="AX181" s="12" t="s">
        <v>76</v>
      </c>
      <c r="AY181" s="245" t="s">
        <v>139</v>
      </c>
    </row>
    <row r="182" s="13" customFormat="1">
      <c r="B182" s="246"/>
      <c r="C182" s="247"/>
      <c r="D182" s="237" t="s">
        <v>150</v>
      </c>
      <c r="E182" s="248" t="s">
        <v>1</v>
      </c>
      <c r="F182" s="249" t="s">
        <v>194</v>
      </c>
      <c r="G182" s="247"/>
      <c r="H182" s="250">
        <v>1.5609999999999999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150</v>
      </c>
      <c r="AU182" s="256" t="s">
        <v>86</v>
      </c>
      <c r="AV182" s="13" t="s">
        <v>86</v>
      </c>
      <c r="AW182" s="13" t="s">
        <v>32</v>
      </c>
      <c r="AX182" s="13" t="s">
        <v>76</v>
      </c>
      <c r="AY182" s="256" t="s">
        <v>139</v>
      </c>
    </row>
    <row r="183" s="14" customFormat="1">
      <c r="B183" s="257"/>
      <c r="C183" s="258"/>
      <c r="D183" s="237" t="s">
        <v>150</v>
      </c>
      <c r="E183" s="259" t="s">
        <v>1</v>
      </c>
      <c r="F183" s="260" t="s">
        <v>153</v>
      </c>
      <c r="G183" s="258"/>
      <c r="H183" s="261">
        <v>10.523999999999999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AT183" s="267" t="s">
        <v>150</v>
      </c>
      <c r="AU183" s="267" t="s">
        <v>86</v>
      </c>
      <c r="AV183" s="14" t="s">
        <v>148</v>
      </c>
      <c r="AW183" s="14" t="s">
        <v>32</v>
      </c>
      <c r="AX183" s="14" t="s">
        <v>84</v>
      </c>
      <c r="AY183" s="267" t="s">
        <v>139</v>
      </c>
    </row>
    <row r="184" s="1" customFormat="1" ht="16.5" customHeight="1">
      <c r="B184" s="37"/>
      <c r="C184" s="222" t="s">
        <v>195</v>
      </c>
      <c r="D184" s="222" t="s">
        <v>143</v>
      </c>
      <c r="E184" s="223" t="s">
        <v>196</v>
      </c>
      <c r="F184" s="224" t="s">
        <v>197</v>
      </c>
      <c r="G184" s="225" t="s">
        <v>198</v>
      </c>
      <c r="H184" s="226">
        <v>0.32400000000000001</v>
      </c>
      <c r="I184" s="227"/>
      <c r="J184" s="228">
        <f>ROUND(I184*H184,2)</f>
        <v>0</v>
      </c>
      <c r="K184" s="224" t="s">
        <v>147</v>
      </c>
      <c r="L184" s="42"/>
      <c r="M184" s="229" t="s">
        <v>1</v>
      </c>
      <c r="N184" s="230" t="s">
        <v>41</v>
      </c>
      <c r="O184" s="85"/>
      <c r="P184" s="231">
        <f>O184*H184</f>
        <v>0</v>
      </c>
      <c r="Q184" s="231">
        <v>1.0591699999999999</v>
      </c>
      <c r="R184" s="231">
        <f>Q184*H184</f>
        <v>0.34317108000000002</v>
      </c>
      <c r="S184" s="231">
        <v>0</v>
      </c>
      <c r="T184" s="232">
        <f>S184*H184</f>
        <v>0</v>
      </c>
      <c r="AR184" s="233" t="s">
        <v>148</v>
      </c>
      <c r="AT184" s="233" t="s">
        <v>143</v>
      </c>
      <c r="AU184" s="233" t="s">
        <v>86</v>
      </c>
      <c r="AY184" s="16" t="s">
        <v>139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6" t="s">
        <v>84</v>
      </c>
      <c r="BK184" s="234">
        <f>ROUND(I184*H184,2)</f>
        <v>0</v>
      </c>
      <c r="BL184" s="16" t="s">
        <v>148</v>
      </c>
      <c r="BM184" s="233" t="s">
        <v>199</v>
      </c>
    </row>
    <row r="185" s="13" customFormat="1">
      <c r="B185" s="246"/>
      <c r="C185" s="247"/>
      <c r="D185" s="237" t="s">
        <v>150</v>
      </c>
      <c r="E185" s="248" t="s">
        <v>1</v>
      </c>
      <c r="F185" s="249" t="s">
        <v>200</v>
      </c>
      <c r="G185" s="247"/>
      <c r="H185" s="250">
        <v>0.32400000000000001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150</v>
      </c>
      <c r="AU185" s="256" t="s">
        <v>86</v>
      </c>
      <c r="AV185" s="13" t="s">
        <v>86</v>
      </c>
      <c r="AW185" s="13" t="s">
        <v>32</v>
      </c>
      <c r="AX185" s="13" t="s">
        <v>84</v>
      </c>
      <c r="AY185" s="256" t="s">
        <v>139</v>
      </c>
    </row>
    <row r="186" s="1" customFormat="1" ht="16.5" customHeight="1">
      <c r="B186" s="37"/>
      <c r="C186" s="222" t="s">
        <v>201</v>
      </c>
      <c r="D186" s="222" t="s">
        <v>143</v>
      </c>
      <c r="E186" s="223" t="s">
        <v>202</v>
      </c>
      <c r="F186" s="224" t="s">
        <v>203</v>
      </c>
      <c r="G186" s="225" t="s">
        <v>146</v>
      </c>
      <c r="H186" s="226">
        <v>84.498000000000005</v>
      </c>
      <c r="I186" s="227"/>
      <c r="J186" s="228">
        <f>ROUND(I186*H186,2)</f>
        <v>0</v>
      </c>
      <c r="K186" s="224" t="s">
        <v>147</v>
      </c>
      <c r="L186" s="42"/>
      <c r="M186" s="229" t="s">
        <v>1</v>
      </c>
      <c r="N186" s="230" t="s">
        <v>41</v>
      </c>
      <c r="O186" s="85"/>
      <c r="P186" s="231">
        <f>O186*H186</f>
        <v>0</v>
      </c>
      <c r="Q186" s="231">
        <v>0.11</v>
      </c>
      <c r="R186" s="231">
        <f>Q186*H186</f>
        <v>9.2947800000000012</v>
      </c>
      <c r="S186" s="231">
        <v>0</v>
      </c>
      <c r="T186" s="232">
        <f>S186*H186</f>
        <v>0</v>
      </c>
      <c r="AR186" s="233" t="s">
        <v>148</v>
      </c>
      <c r="AT186" s="233" t="s">
        <v>143</v>
      </c>
      <c r="AU186" s="233" t="s">
        <v>86</v>
      </c>
      <c r="AY186" s="16" t="s">
        <v>139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6" t="s">
        <v>84</v>
      </c>
      <c r="BK186" s="234">
        <f>ROUND(I186*H186,2)</f>
        <v>0</v>
      </c>
      <c r="BL186" s="16" t="s">
        <v>148</v>
      </c>
      <c r="BM186" s="233" t="s">
        <v>204</v>
      </c>
    </row>
    <row r="187" s="13" customFormat="1">
      <c r="B187" s="246"/>
      <c r="C187" s="247"/>
      <c r="D187" s="237" t="s">
        <v>150</v>
      </c>
      <c r="E187" s="248" t="s">
        <v>1</v>
      </c>
      <c r="F187" s="249" t="s">
        <v>205</v>
      </c>
      <c r="G187" s="247"/>
      <c r="H187" s="250">
        <v>84.498000000000005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150</v>
      </c>
      <c r="AU187" s="256" t="s">
        <v>86</v>
      </c>
      <c r="AV187" s="13" t="s">
        <v>86</v>
      </c>
      <c r="AW187" s="13" t="s">
        <v>32</v>
      </c>
      <c r="AX187" s="13" t="s">
        <v>84</v>
      </c>
      <c r="AY187" s="256" t="s">
        <v>139</v>
      </c>
    </row>
    <row r="188" s="1" customFormat="1" ht="24" customHeight="1">
      <c r="B188" s="37"/>
      <c r="C188" s="222" t="s">
        <v>206</v>
      </c>
      <c r="D188" s="222" t="s">
        <v>143</v>
      </c>
      <c r="E188" s="223" t="s">
        <v>207</v>
      </c>
      <c r="F188" s="224" t="s">
        <v>208</v>
      </c>
      <c r="G188" s="225" t="s">
        <v>146</v>
      </c>
      <c r="H188" s="226">
        <v>591.48599999999999</v>
      </c>
      <c r="I188" s="227"/>
      <c r="J188" s="228">
        <f>ROUND(I188*H188,2)</f>
        <v>0</v>
      </c>
      <c r="K188" s="224" t="s">
        <v>147</v>
      </c>
      <c r="L188" s="42"/>
      <c r="M188" s="229" t="s">
        <v>1</v>
      </c>
      <c r="N188" s="230" t="s">
        <v>41</v>
      </c>
      <c r="O188" s="85"/>
      <c r="P188" s="231">
        <f>O188*H188</f>
        <v>0</v>
      </c>
      <c r="Q188" s="231">
        <v>0.010999999999999999</v>
      </c>
      <c r="R188" s="231">
        <f>Q188*H188</f>
        <v>6.5063459999999997</v>
      </c>
      <c r="S188" s="231">
        <v>0</v>
      </c>
      <c r="T188" s="232">
        <f>S188*H188</f>
        <v>0</v>
      </c>
      <c r="AR188" s="233" t="s">
        <v>148</v>
      </c>
      <c r="AT188" s="233" t="s">
        <v>143</v>
      </c>
      <c r="AU188" s="233" t="s">
        <v>86</v>
      </c>
      <c r="AY188" s="16" t="s">
        <v>139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6" t="s">
        <v>84</v>
      </c>
      <c r="BK188" s="234">
        <f>ROUND(I188*H188,2)</f>
        <v>0</v>
      </c>
      <c r="BL188" s="16" t="s">
        <v>148</v>
      </c>
      <c r="BM188" s="233" t="s">
        <v>209</v>
      </c>
    </row>
    <row r="189" s="13" customFormat="1">
      <c r="B189" s="246"/>
      <c r="C189" s="247"/>
      <c r="D189" s="237" t="s">
        <v>150</v>
      </c>
      <c r="E189" s="248" t="s">
        <v>1</v>
      </c>
      <c r="F189" s="249" t="s">
        <v>210</v>
      </c>
      <c r="G189" s="247"/>
      <c r="H189" s="250">
        <v>591.48599999999999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AT189" s="256" t="s">
        <v>150</v>
      </c>
      <c r="AU189" s="256" t="s">
        <v>86</v>
      </c>
      <c r="AV189" s="13" t="s">
        <v>86</v>
      </c>
      <c r="AW189" s="13" t="s">
        <v>32</v>
      </c>
      <c r="AX189" s="13" t="s">
        <v>84</v>
      </c>
      <c r="AY189" s="256" t="s">
        <v>139</v>
      </c>
    </row>
    <row r="190" s="1" customFormat="1" ht="16.5" customHeight="1">
      <c r="B190" s="37"/>
      <c r="C190" s="222" t="s">
        <v>211</v>
      </c>
      <c r="D190" s="222" t="s">
        <v>143</v>
      </c>
      <c r="E190" s="223" t="s">
        <v>212</v>
      </c>
      <c r="F190" s="224" t="s">
        <v>213</v>
      </c>
      <c r="G190" s="225" t="s">
        <v>146</v>
      </c>
      <c r="H190" s="226">
        <v>631.40999999999997</v>
      </c>
      <c r="I190" s="227"/>
      <c r="J190" s="228">
        <f>ROUND(I190*H190,2)</f>
        <v>0</v>
      </c>
      <c r="K190" s="224" t="s">
        <v>147</v>
      </c>
      <c r="L190" s="42"/>
      <c r="M190" s="229" t="s">
        <v>1</v>
      </c>
      <c r="N190" s="230" t="s">
        <v>41</v>
      </c>
      <c r="O190" s="85"/>
      <c r="P190" s="231">
        <f>O190*H190</f>
        <v>0</v>
      </c>
      <c r="Q190" s="231">
        <v>0.00012999999999999999</v>
      </c>
      <c r="R190" s="231">
        <f>Q190*H190</f>
        <v>0.082083299999999984</v>
      </c>
      <c r="S190" s="231">
        <v>0</v>
      </c>
      <c r="T190" s="232">
        <f>S190*H190</f>
        <v>0</v>
      </c>
      <c r="AR190" s="233" t="s">
        <v>148</v>
      </c>
      <c r="AT190" s="233" t="s">
        <v>143</v>
      </c>
      <c r="AU190" s="233" t="s">
        <v>86</v>
      </c>
      <c r="AY190" s="16" t="s">
        <v>139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6" t="s">
        <v>84</v>
      </c>
      <c r="BK190" s="234">
        <f>ROUND(I190*H190,2)</f>
        <v>0</v>
      </c>
      <c r="BL190" s="16" t="s">
        <v>148</v>
      </c>
      <c r="BM190" s="233" t="s">
        <v>214</v>
      </c>
    </row>
    <row r="191" s="12" customFormat="1">
      <c r="B191" s="235"/>
      <c r="C191" s="236"/>
      <c r="D191" s="237" t="s">
        <v>150</v>
      </c>
      <c r="E191" s="238" t="s">
        <v>1</v>
      </c>
      <c r="F191" s="239" t="s">
        <v>158</v>
      </c>
      <c r="G191" s="236"/>
      <c r="H191" s="238" t="s">
        <v>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150</v>
      </c>
      <c r="AU191" s="245" t="s">
        <v>86</v>
      </c>
      <c r="AV191" s="12" t="s">
        <v>84</v>
      </c>
      <c r="AW191" s="12" t="s">
        <v>32</v>
      </c>
      <c r="AX191" s="12" t="s">
        <v>76</v>
      </c>
      <c r="AY191" s="245" t="s">
        <v>139</v>
      </c>
    </row>
    <row r="192" s="13" customFormat="1">
      <c r="B192" s="246"/>
      <c r="C192" s="247"/>
      <c r="D192" s="237" t="s">
        <v>150</v>
      </c>
      <c r="E192" s="248" t="s">
        <v>1</v>
      </c>
      <c r="F192" s="249" t="s">
        <v>215</v>
      </c>
      <c r="G192" s="247"/>
      <c r="H192" s="250">
        <v>537.77999999999997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150</v>
      </c>
      <c r="AU192" s="256" t="s">
        <v>86</v>
      </c>
      <c r="AV192" s="13" t="s">
        <v>86</v>
      </c>
      <c r="AW192" s="13" t="s">
        <v>32</v>
      </c>
      <c r="AX192" s="13" t="s">
        <v>76</v>
      </c>
      <c r="AY192" s="256" t="s">
        <v>139</v>
      </c>
    </row>
    <row r="193" s="12" customFormat="1">
      <c r="B193" s="235"/>
      <c r="C193" s="236"/>
      <c r="D193" s="237" t="s">
        <v>150</v>
      </c>
      <c r="E193" s="238" t="s">
        <v>1</v>
      </c>
      <c r="F193" s="239" t="s">
        <v>161</v>
      </c>
      <c r="G193" s="236"/>
      <c r="H193" s="238" t="s">
        <v>1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150</v>
      </c>
      <c r="AU193" s="245" t="s">
        <v>86</v>
      </c>
      <c r="AV193" s="12" t="s">
        <v>84</v>
      </c>
      <c r="AW193" s="12" t="s">
        <v>32</v>
      </c>
      <c r="AX193" s="12" t="s">
        <v>76</v>
      </c>
      <c r="AY193" s="245" t="s">
        <v>139</v>
      </c>
    </row>
    <row r="194" s="13" customFormat="1">
      <c r="B194" s="246"/>
      <c r="C194" s="247"/>
      <c r="D194" s="237" t="s">
        <v>150</v>
      </c>
      <c r="E194" s="248" t="s">
        <v>1</v>
      </c>
      <c r="F194" s="249" t="s">
        <v>216</v>
      </c>
      <c r="G194" s="247"/>
      <c r="H194" s="250">
        <v>93.629999999999995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AT194" s="256" t="s">
        <v>150</v>
      </c>
      <c r="AU194" s="256" t="s">
        <v>86</v>
      </c>
      <c r="AV194" s="13" t="s">
        <v>86</v>
      </c>
      <c r="AW194" s="13" t="s">
        <v>32</v>
      </c>
      <c r="AX194" s="13" t="s">
        <v>76</v>
      </c>
      <c r="AY194" s="256" t="s">
        <v>139</v>
      </c>
    </row>
    <row r="195" s="14" customFormat="1">
      <c r="B195" s="257"/>
      <c r="C195" s="258"/>
      <c r="D195" s="237" t="s">
        <v>150</v>
      </c>
      <c r="E195" s="259" t="s">
        <v>1</v>
      </c>
      <c r="F195" s="260" t="s">
        <v>153</v>
      </c>
      <c r="G195" s="258"/>
      <c r="H195" s="261">
        <v>631.40999999999997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AT195" s="267" t="s">
        <v>150</v>
      </c>
      <c r="AU195" s="267" t="s">
        <v>86</v>
      </c>
      <c r="AV195" s="14" t="s">
        <v>148</v>
      </c>
      <c r="AW195" s="14" t="s">
        <v>32</v>
      </c>
      <c r="AX195" s="14" t="s">
        <v>84</v>
      </c>
      <c r="AY195" s="267" t="s">
        <v>139</v>
      </c>
    </row>
    <row r="196" s="11" customFormat="1" ht="22.8" customHeight="1">
      <c r="B196" s="206"/>
      <c r="C196" s="207"/>
      <c r="D196" s="208" t="s">
        <v>75</v>
      </c>
      <c r="E196" s="220" t="s">
        <v>217</v>
      </c>
      <c r="F196" s="220" t="s">
        <v>218</v>
      </c>
      <c r="G196" s="207"/>
      <c r="H196" s="207"/>
      <c r="I196" s="210"/>
      <c r="J196" s="221">
        <f>BK196</f>
        <v>0</v>
      </c>
      <c r="K196" s="207"/>
      <c r="L196" s="212"/>
      <c r="M196" s="213"/>
      <c r="N196" s="214"/>
      <c r="O196" s="214"/>
      <c r="P196" s="215">
        <f>SUM(P197:P221)</f>
        <v>0</v>
      </c>
      <c r="Q196" s="214"/>
      <c r="R196" s="215">
        <f>SUM(R197:R221)</f>
        <v>8.3977529999999998</v>
      </c>
      <c r="S196" s="214"/>
      <c r="T196" s="216">
        <f>SUM(T197:T221)</f>
        <v>129.84570450000001</v>
      </c>
      <c r="AR196" s="217" t="s">
        <v>84</v>
      </c>
      <c r="AT196" s="218" t="s">
        <v>75</v>
      </c>
      <c r="AU196" s="218" t="s">
        <v>84</v>
      </c>
      <c r="AY196" s="217" t="s">
        <v>139</v>
      </c>
      <c r="BK196" s="219">
        <f>SUM(BK197:BK221)</f>
        <v>0</v>
      </c>
    </row>
    <row r="197" s="1" customFormat="1" ht="36" customHeight="1">
      <c r="B197" s="37"/>
      <c r="C197" s="222" t="s">
        <v>84</v>
      </c>
      <c r="D197" s="222" t="s">
        <v>143</v>
      </c>
      <c r="E197" s="223" t="s">
        <v>219</v>
      </c>
      <c r="F197" s="224" t="s">
        <v>220</v>
      </c>
      <c r="G197" s="225" t="s">
        <v>191</v>
      </c>
      <c r="H197" s="226">
        <v>48.408000000000001</v>
      </c>
      <c r="I197" s="227"/>
      <c r="J197" s="228">
        <f>ROUND(I197*H197,2)</f>
        <v>0</v>
      </c>
      <c r="K197" s="224" t="s">
        <v>147</v>
      </c>
      <c r="L197" s="42"/>
      <c r="M197" s="229" t="s">
        <v>1</v>
      </c>
      <c r="N197" s="230" t="s">
        <v>41</v>
      </c>
      <c r="O197" s="85"/>
      <c r="P197" s="231">
        <f>O197*H197</f>
        <v>0</v>
      </c>
      <c r="Q197" s="231">
        <v>0</v>
      </c>
      <c r="R197" s="231">
        <f>Q197*H197</f>
        <v>0</v>
      </c>
      <c r="S197" s="231">
        <v>2.2000000000000002</v>
      </c>
      <c r="T197" s="232">
        <f>S197*H197</f>
        <v>106.49760000000001</v>
      </c>
      <c r="AR197" s="233" t="s">
        <v>148</v>
      </c>
      <c r="AT197" s="233" t="s">
        <v>143</v>
      </c>
      <c r="AU197" s="233" t="s">
        <v>86</v>
      </c>
      <c r="AY197" s="16" t="s">
        <v>139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6" t="s">
        <v>84</v>
      </c>
      <c r="BK197" s="234">
        <f>ROUND(I197*H197,2)</f>
        <v>0</v>
      </c>
      <c r="BL197" s="16" t="s">
        <v>148</v>
      </c>
      <c r="BM197" s="233" t="s">
        <v>221</v>
      </c>
    </row>
    <row r="198" s="12" customFormat="1">
      <c r="B198" s="235"/>
      <c r="C198" s="236"/>
      <c r="D198" s="237" t="s">
        <v>150</v>
      </c>
      <c r="E198" s="238" t="s">
        <v>1</v>
      </c>
      <c r="F198" s="239" t="s">
        <v>158</v>
      </c>
      <c r="G198" s="236"/>
      <c r="H198" s="238" t="s">
        <v>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150</v>
      </c>
      <c r="AU198" s="245" t="s">
        <v>86</v>
      </c>
      <c r="AV198" s="12" t="s">
        <v>84</v>
      </c>
      <c r="AW198" s="12" t="s">
        <v>32</v>
      </c>
      <c r="AX198" s="12" t="s">
        <v>76</v>
      </c>
      <c r="AY198" s="245" t="s">
        <v>139</v>
      </c>
    </row>
    <row r="199" s="13" customFormat="1">
      <c r="B199" s="246"/>
      <c r="C199" s="247"/>
      <c r="D199" s="237" t="s">
        <v>150</v>
      </c>
      <c r="E199" s="248" t="s">
        <v>1</v>
      </c>
      <c r="F199" s="249" t="s">
        <v>222</v>
      </c>
      <c r="G199" s="247"/>
      <c r="H199" s="250">
        <v>41.229999999999997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AT199" s="256" t="s">
        <v>150</v>
      </c>
      <c r="AU199" s="256" t="s">
        <v>86</v>
      </c>
      <c r="AV199" s="13" t="s">
        <v>86</v>
      </c>
      <c r="AW199" s="13" t="s">
        <v>32</v>
      </c>
      <c r="AX199" s="13" t="s">
        <v>76</v>
      </c>
      <c r="AY199" s="256" t="s">
        <v>139</v>
      </c>
    </row>
    <row r="200" s="12" customFormat="1">
      <c r="B200" s="235"/>
      <c r="C200" s="236"/>
      <c r="D200" s="237" t="s">
        <v>150</v>
      </c>
      <c r="E200" s="238" t="s">
        <v>1</v>
      </c>
      <c r="F200" s="239" t="s">
        <v>161</v>
      </c>
      <c r="G200" s="236"/>
      <c r="H200" s="238" t="s">
        <v>1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AT200" s="245" t="s">
        <v>150</v>
      </c>
      <c r="AU200" s="245" t="s">
        <v>86</v>
      </c>
      <c r="AV200" s="12" t="s">
        <v>84</v>
      </c>
      <c r="AW200" s="12" t="s">
        <v>32</v>
      </c>
      <c r="AX200" s="12" t="s">
        <v>76</v>
      </c>
      <c r="AY200" s="245" t="s">
        <v>139</v>
      </c>
    </row>
    <row r="201" s="13" customFormat="1">
      <c r="B201" s="246"/>
      <c r="C201" s="247"/>
      <c r="D201" s="237" t="s">
        <v>150</v>
      </c>
      <c r="E201" s="248" t="s">
        <v>1</v>
      </c>
      <c r="F201" s="249" t="s">
        <v>223</v>
      </c>
      <c r="G201" s="247"/>
      <c r="H201" s="250">
        <v>7.1779999999999999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150</v>
      </c>
      <c r="AU201" s="256" t="s">
        <v>86</v>
      </c>
      <c r="AV201" s="13" t="s">
        <v>86</v>
      </c>
      <c r="AW201" s="13" t="s">
        <v>32</v>
      </c>
      <c r="AX201" s="13" t="s">
        <v>76</v>
      </c>
      <c r="AY201" s="256" t="s">
        <v>139</v>
      </c>
    </row>
    <row r="202" s="14" customFormat="1">
      <c r="B202" s="257"/>
      <c r="C202" s="258"/>
      <c r="D202" s="237" t="s">
        <v>150</v>
      </c>
      <c r="E202" s="259" t="s">
        <v>1</v>
      </c>
      <c r="F202" s="260" t="s">
        <v>153</v>
      </c>
      <c r="G202" s="258"/>
      <c r="H202" s="261">
        <v>48.408000000000001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AT202" s="267" t="s">
        <v>150</v>
      </c>
      <c r="AU202" s="267" t="s">
        <v>86</v>
      </c>
      <c r="AV202" s="14" t="s">
        <v>148</v>
      </c>
      <c r="AW202" s="14" t="s">
        <v>32</v>
      </c>
      <c r="AX202" s="14" t="s">
        <v>84</v>
      </c>
      <c r="AY202" s="267" t="s">
        <v>139</v>
      </c>
    </row>
    <row r="203" s="1" customFormat="1" ht="24" customHeight="1">
      <c r="B203" s="37"/>
      <c r="C203" s="222" t="s">
        <v>224</v>
      </c>
      <c r="D203" s="222" t="s">
        <v>143</v>
      </c>
      <c r="E203" s="223" t="s">
        <v>225</v>
      </c>
      <c r="F203" s="224" t="s">
        <v>226</v>
      </c>
      <c r="G203" s="225" t="s">
        <v>191</v>
      </c>
      <c r="H203" s="226">
        <v>42.094000000000001</v>
      </c>
      <c r="I203" s="227"/>
      <c r="J203" s="228">
        <f>ROUND(I203*H203,2)</f>
        <v>0</v>
      </c>
      <c r="K203" s="224" t="s">
        <v>147</v>
      </c>
      <c r="L203" s="42"/>
      <c r="M203" s="229" t="s">
        <v>1</v>
      </c>
      <c r="N203" s="230" t="s">
        <v>41</v>
      </c>
      <c r="O203" s="85"/>
      <c r="P203" s="231">
        <f>O203*H203</f>
        <v>0</v>
      </c>
      <c r="Q203" s="231">
        <v>0</v>
      </c>
      <c r="R203" s="231">
        <f>Q203*H203</f>
        <v>0</v>
      </c>
      <c r="S203" s="231">
        <v>0.029000000000000001</v>
      </c>
      <c r="T203" s="232">
        <f>S203*H203</f>
        <v>1.2207260000000002</v>
      </c>
      <c r="AR203" s="233" t="s">
        <v>148</v>
      </c>
      <c r="AT203" s="233" t="s">
        <v>143</v>
      </c>
      <c r="AU203" s="233" t="s">
        <v>86</v>
      </c>
      <c r="AY203" s="16" t="s">
        <v>139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6" t="s">
        <v>84</v>
      </c>
      <c r="BK203" s="234">
        <f>ROUND(I203*H203,2)</f>
        <v>0</v>
      </c>
      <c r="BL203" s="16" t="s">
        <v>148</v>
      </c>
      <c r="BM203" s="233" t="s">
        <v>227</v>
      </c>
    </row>
    <row r="204" s="1" customFormat="1" ht="24" customHeight="1">
      <c r="B204" s="37"/>
      <c r="C204" s="222" t="s">
        <v>86</v>
      </c>
      <c r="D204" s="222" t="s">
        <v>143</v>
      </c>
      <c r="E204" s="223" t="s">
        <v>228</v>
      </c>
      <c r="F204" s="224" t="s">
        <v>229</v>
      </c>
      <c r="G204" s="225" t="s">
        <v>146</v>
      </c>
      <c r="H204" s="226">
        <v>266.05000000000001</v>
      </c>
      <c r="I204" s="227"/>
      <c r="J204" s="228">
        <f>ROUND(I204*H204,2)</f>
        <v>0</v>
      </c>
      <c r="K204" s="224" t="s">
        <v>147</v>
      </c>
      <c r="L204" s="42"/>
      <c r="M204" s="229" t="s">
        <v>1</v>
      </c>
      <c r="N204" s="230" t="s">
        <v>41</v>
      </c>
      <c r="O204" s="85"/>
      <c r="P204" s="231">
        <f>O204*H204</f>
        <v>0</v>
      </c>
      <c r="Q204" s="231">
        <v>0</v>
      </c>
      <c r="R204" s="231">
        <f>Q204*H204</f>
        <v>0</v>
      </c>
      <c r="S204" s="231">
        <v>0.083169999999999994</v>
      </c>
      <c r="T204" s="232">
        <f>S204*H204</f>
        <v>22.127378499999999</v>
      </c>
      <c r="AR204" s="233" t="s">
        <v>230</v>
      </c>
      <c r="AT204" s="233" t="s">
        <v>143</v>
      </c>
      <c r="AU204" s="233" t="s">
        <v>86</v>
      </c>
      <c r="AY204" s="16" t="s">
        <v>139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6" t="s">
        <v>84</v>
      </c>
      <c r="BK204" s="234">
        <f>ROUND(I204*H204,2)</f>
        <v>0</v>
      </c>
      <c r="BL204" s="16" t="s">
        <v>230</v>
      </c>
      <c r="BM204" s="233" t="s">
        <v>231</v>
      </c>
    </row>
    <row r="205" s="12" customFormat="1">
      <c r="B205" s="235"/>
      <c r="C205" s="236"/>
      <c r="D205" s="237" t="s">
        <v>150</v>
      </c>
      <c r="E205" s="238" t="s">
        <v>1</v>
      </c>
      <c r="F205" s="239" t="s">
        <v>232</v>
      </c>
      <c r="G205" s="236"/>
      <c r="H205" s="238" t="s">
        <v>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150</v>
      </c>
      <c r="AU205" s="245" t="s">
        <v>86</v>
      </c>
      <c r="AV205" s="12" t="s">
        <v>84</v>
      </c>
      <c r="AW205" s="12" t="s">
        <v>32</v>
      </c>
      <c r="AX205" s="12" t="s">
        <v>76</v>
      </c>
      <c r="AY205" s="245" t="s">
        <v>139</v>
      </c>
    </row>
    <row r="206" s="13" customFormat="1">
      <c r="B206" s="246"/>
      <c r="C206" s="247"/>
      <c r="D206" s="237" t="s">
        <v>150</v>
      </c>
      <c r="E206" s="248" t="s">
        <v>1</v>
      </c>
      <c r="F206" s="249" t="s">
        <v>233</v>
      </c>
      <c r="G206" s="247"/>
      <c r="H206" s="250">
        <v>15.800000000000001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150</v>
      </c>
      <c r="AU206" s="256" t="s">
        <v>86</v>
      </c>
      <c r="AV206" s="13" t="s">
        <v>86</v>
      </c>
      <c r="AW206" s="13" t="s">
        <v>32</v>
      </c>
      <c r="AX206" s="13" t="s">
        <v>76</v>
      </c>
      <c r="AY206" s="256" t="s">
        <v>139</v>
      </c>
    </row>
    <row r="207" s="12" customFormat="1">
      <c r="B207" s="235"/>
      <c r="C207" s="236"/>
      <c r="D207" s="237" t="s">
        <v>150</v>
      </c>
      <c r="E207" s="238" t="s">
        <v>1</v>
      </c>
      <c r="F207" s="239" t="s">
        <v>234</v>
      </c>
      <c r="G207" s="236"/>
      <c r="H207" s="238" t="s">
        <v>1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150</v>
      </c>
      <c r="AU207" s="245" t="s">
        <v>86</v>
      </c>
      <c r="AV207" s="12" t="s">
        <v>84</v>
      </c>
      <c r="AW207" s="12" t="s">
        <v>32</v>
      </c>
      <c r="AX207" s="12" t="s">
        <v>76</v>
      </c>
      <c r="AY207" s="245" t="s">
        <v>139</v>
      </c>
    </row>
    <row r="208" s="13" customFormat="1">
      <c r="B208" s="246"/>
      <c r="C208" s="247"/>
      <c r="D208" s="237" t="s">
        <v>150</v>
      </c>
      <c r="E208" s="248" t="s">
        <v>1</v>
      </c>
      <c r="F208" s="249" t="s">
        <v>235</v>
      </c>
      <c r="G208" s="247"/>
      <c r="H208" s="250">
        <v>17.66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150</v>
      </c>
      <c r="AU208" s="256" t="s">
        <v>86</v>
      </c>
      <c r="AV208" s="13" t="s">
        <v>86</v>
      </c>
      <c r="AW208" s="13" t="s">
        <v>32</v>
      </c>
      <c r="AX208" s="13" t="s">
        <v>76</v>
      </c>
      <c r="AY208" s="256" t="s">
        <v>139</v>
      </c>
    </row>
    <row r="209" s="12" customFormat="1">
      <c r="B209" s="235"/>
      <c r="C209" s="236"/>
      <c r="D209" s="237" t="s">
        <v>150</v>
      </c>
      <c r="E209" s="238" t="s">
        <v>1</v>
      </c>
      <c r="F209" s="239" t="s">
        <v>163</v>
      </c>
      <c r="G209" s="236"/>
      <c r="H209" s="238" t="s">
        <v>1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150</v>
      </c>
      <c r="AU209" s="245" t="s">
        <v>86</v>
      </c>
      <c r="AV209" s="12" t="s">
        <v>84</v>
      </c>
      <c r="AW209" s="12" t="s">
        <v>32</v>
      </c>
      <c r="AX209" s="12" t="s">
        <v>76</v>
      </c>
      <c r="AY209" s="245" t="s">
        <v>139</v>
      </c>
    </row>
    <row r="210" s="13" customFormat="1">
      <c r="B210" s="246"/>
      <c r="C210" s="247"/>
      <c r="D210" s="237" t="s">
        <v>150</v>
      </c>
      <c r="E210" s="248" t="s">
        <v>1</v>
      </c>
      <c r="F210" s="249" t="s">
        <v>236</v>
      </c>
      <c r="G210" s="247"/>
      <c r="H210" s="250">
        <v>22.120000000000001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150</v>
      </c>
      <c r="AU210" s="256" t="s">
        <v>86</v>
      </c>
      <c r="AV210" s="13" t="s">
        <v>86</v>
      </c>
      <c r="AW210" s="13" t="s">
        <v>32</v>
      </c>
      <c r="AX210" s="13" t="s">
        <v>76</v>
      </c>
      <c r="AY210" s="256" t="s">
        <v>139</v>
      </c>
    </row>
    <row r="211" s="12" customFormat="1">
      <c r="B211" s="235"/>
      <c r="C211" s="236"/>
      <c r="D211" s="237" t="s">
        <v>150</v>
      </c>
      <c r="E211" s="238" t="s">
        <v>1</v>
      </c>
      <c r="F211" s="239" t="s">
        <v>158</v>
      </c>
      <c r="G211" s="236"/>
      <c r="H211" s="238" t="s">
        <v>1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150</v>
      </c>
      <c r="AU211" s="245" t="s">
        <v>86</v>
      </c>
      <c r="AV211" s="12" t="s">
        <v>84</v>
      </c>
      <c r="AW211" s="12" t="s">
        <v>32</v>
      </c>
      <c r="AX211" s="12" t="s">
        <v>76</v>
      </c>
      <c r="AY211" s="245" t="s">
        <v>139</v>
      </c>
    </row>
    <row r="212" s="13" customFormat="1">
      <c r="B212" s="246"/>
      <c r="C212" s="247"/>
      <c r="D212" s="237" t="s">
        <v>150</v>
      </c>
      <c r="E212" s="248" t="s">
        <v>1</v>
      </c>
      <c r="F212" s="249" t="s">
        <v>237</v>
      </c>
      <c r="G212" s="247"/>
      <c r="H212" s="250">
        <v>179.25999999999999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150</v>
      </c>
      <c r="AU212" s="256" t="s">
        <v>86</v>
      </c>
      <c r="AV212" s="13" t="s">
        <v>86</v>
      </c>
      <c r="AW212" s="13" t="s">
        <v>32</v>
      </c>
      <c r="AX212" s="13" t="s">
        <v>76</v>
      </c>
      <c r="AY212" s="256" t="s">
        <v>139</v>
      </c>
    </row>
    <row r="213" s="12" customFormat="1">
      <c r="B213" s="235"/>
      <c r="C213" s="236"/>
      <c r="D213" s="237" t="s">
        <v>150</v>
      </c>
      <c r="E213" s="238" t="s">
        <v>1</v>
      </c>
      <c r="F213" s="239" t="s">
        <v>161</v>
      </c>
      <c r="G213" s="236"/>
      <c r="H213" s="238" t="s">
        <v>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150</v>
      </c>
      <c r="AU213" s="245" t="s">
        <v>86</v>
      </c>
      <c r="AV213" s="12" t="s">
        <v>84</v>
      </c>
      <c r="AW213" s="12" t="s">
        <v>32</v>
      </c>
      <c r="AX213" s="12" t="s">
        <v>76</v>
      </c>
      <c r="AY213" s="245" t="s">
        <v>139</v>
      </c>
    </row>
    <row r="214" s="13" customFormat="1">
      <c r="B214" s="246"/>
      <c r="C214" s="247"/>
      <c r="D214" s="237" t="s">
        <v>150</v>
      </c>
      <c r="E214" s="248" t="s">
        <v>1</v>
      </c>
      <c r="F214" s="249" t="s">
        <v>182</v>
      </c>
      <c r="G214" s="247"/>
      <c r="H214" s="250">
        <v>31.210000000000001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150</v>
      </c>
      <c r="AU214" s="256" t="s">
        <v>86</v>
      </c>
      <c r="AV214" s="13" t="s">
        <v>86</v>
      </c>
      <c r="AW214" s="13" t="s">
        <v>32</v>
      </c>
      <c r="AX214" s="13" t="s">
        <v>76</v>
      </c>
      <c r="AY214" s="256" t="s">
        <v>139</v>
      </c>
    </row>
    <row r="215" s="14" customFormat="1">
      <c r="B215" s="257"/>
      <c r="C215" s="258"/>
      <c r="D215" s="237" t="s">
        <v>150</v>
      </c>
      <c r="E215" s="259" t="s">
        <v>1</v>
      </c>
      <c r="F215" s="260" t="s">
        <v>153</v>
      </c>
      <c r="G215" s="258"/>
      <c r="H215" s="261">
        <v>266.05000000000001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AT215" s="267" t="s">
        <v>150</v>
      </c>
      <c r="AU215" s="267" t="s">
        <v>86</v>
      </c>
      <c r="AV215" s="14" t="s">
        <v>148</v>
      </c>
      <c r="AW215" s="14" t="s">
        <v>32</v>
      </c>
      <c r="AX215" s="14" t="s">
        <v>84</v>
      </c>
      <c r="AY215" s="267" t="s">
        <v>139</v>
      </c>
    </row>
    <row r="216" s="1" customFormat="1" ht="24" customHeight="1">
      <c r="B216" s="37"/>
      <c r="C216" s="222" t="s">
        <v>238</v>
      </c>
      <c r="D216" s="222" t="s">
        <v>143</v>
      </c>
      <c r="E216" s="223" t="s">
        <v>239</v>
      </c>
      <c r="F216" s="224" t="s">
        <v>240</v>
      </c>
      <c r="G216" s="225" t="s">
        <v>146</v>
      </c>
      <c r="H216" s="226">
        <v>210.47</v>
      </c>
      <c r="I216" s="227"/>
      <c r="J216" s="228">
        <f>ROUND(I216*H216,2)</f>
        <v>0</v>
      </c>
      <c r="K216" s="224" t="s">
        <v>1</v>
      </c>
      <c r="L216" s="42"/>
      <c r="M216" s="229" t="s">
        <v>1</v>
      </c>
      <c r="N216" s="230" t="s">
        <v>41</v>
      </c>
      <c r="O216" s="85"/>
      <c r="P216" s="231">
        <f>O216*H216</f>
        <v>0</v>
      </c>
      <c r="Q216" s="231">
        <v>0.039899999999999998</v>
      </c>
      <c r="R216" s="231">
        <f>Q216*H216</f>
        <v>8.3977529999999998</v>
      </c>
      <c r="S216" s="231">
        <v>0</v>
      </c>
      <c r="T216" s="232">
        <f>S216*H216</f>
        <v>0</v>
      </c>
      <c r="AR216" s="233" t="s">
        <v>148</v>
      </c>
      <c r="AT216" s="233" t="s">
        <v>143</v>
      </c>
      <c r="AU216" s="233" t="s">
        <v>86</v>
      </c>
      <c r="AY216" s="16" t="s">
        <v>139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6" t="s">
        <v>84</v>
      </c>
      <c r="BK216" s="234">
        <f>ROUND(I216*H216,2)</f>
        <v>0</v>
      </c>
      <c r="BL216" s="16" t="s">
        <v>148</v>
      </c>
      <c r="BM216" s="233" t="s">
        <v>241</v>
      </c>
    </row>
    <row r="217" s="12" customFormat="1">
      <c r="B217" s="235"/>
      <c r="C217" s="236"/>
      <c r="D217" s="237" t="s">
        <v>150</v>
      </c>
      <c r="E217" s="238" t="s">
        <v>1</v>
      </c>
      <c r="F217" s="239" t="s">
        <v>158</v>
      </c>
      <c r="G217" s="236"/>
      <c r="H217" s="238" t="s">
        <v>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AT217" s="245" t="s">
        <v>150</v>
      </c>
      <c r="AU217" s="245" t="s">
        <v>86</v>
      </c>
      <c r="AV217" s="12" t="s">
        <v>84</v>
      </c>
      <c r="AW217" s="12" t="s">
        <v>32</v>
      </c>
      <c r="AX217" s="12" t="s">
        <v>76</v>
      </c>
      <c r="AY217" s="245" t="s">
        <v>139</v>
      </c>
    </row>
    <row r="218" s="13" customFormat="1">
      <c r="B218" s="246"/>
      <c r="C218" s="247"/>
      <c r="D218" s="237" t="s">
        <v>150</v>
      </c>
      <c r="E218" s="248" t="s">
        <v>1</v>
      </c>
      <c r="F218" s="249" t="s">
        <v>237</v>
      </c>
      <c r="G218" s="247"/>
      <c r="H218" s="250">
        <v>179.25999999999999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AT218" s="256" t="s">
        <v>150</v>
      </c>
      <c r="AU218" s="256" t="s">
        <v>86</v>
      </c>
      <c r="AV218" s="13" t="s">
        <v>86</v>
      </c>
      <c r="AW218" s="13" t="s">
        <v>32</v>
      </c>
      <c r="AX218" s="13" t="s">
        <v>76</v>
      </c>
      <c r="AY218" s="256" t="s">
        <v>139</v>
      </c>
    </row>
    <row r="219" s="12" customFormat="1">
      <c r="B219" s="235"/>
      <c r="C219" s="236"/>
      <c r="D219" s="237" t="s">
        <v>150</v>
      </c>
      <c r="E219" s="238" t="s">
        <v>1</v>
      </c>
      <c r="F219" s="239" t="s">
        <v>161</v>
      </c>
      <c r="G219" s="236"/>
      <c r="H219" s="238" t="s">
        <v>1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150</v>
      </c>
      <c r="AU219" s="245" t="s">
        <v>86</v>
      </c>
      <c r="AV219" s="12" t="s">
        <v>84</v>
      </c>
      <c r="AW219" s="12" t="s">
        <v>32</v>
      </c>
      <c r="AX219" s="12" t="s">
        <v>76</v>
      </c>
      <c r="AY219" s="245" t="s">
        <v>139</v>
      </c>
    </row>
    <row r="220" s="13" customFormat="1">
      <c r="B220" s="246"/>
      <c r="C220" s="247"/>
      <c r="D220" s="237" t="s">
        <v>150</v>
      </c>
      <c r="E220" s="248" t="s">
        <v>1</v>
      </c>
      <c r="F220" s="249" t="s">
        <v>182</v>
      </c>
      <c r="G220" s="247"/>
      <c r="H220" s="250">
        <v>31.210000000000001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AT220" s="256" t="s">
        <v>150</v>
      </c>
      <c r="AU220" s="256" t="s">
        <v>86</v>
      </c>
      <c r="AV220" s="13" t="s">
        <v>86</v>
      </c>
      <c r="AW220" s="13" t="s">
        <v>32</v>
      </c>
      <c r="AX220" s="13" t="s">
        <v>76</v>
      </c>
      <c r="AY220" s="256" t="s">
        <v>139</v>
      </c>
    </row>
    <row r="221" s="14" customFormat="1">
      <c r="B221" s="257"/>
      <c r="C221" s="258"/>
      <c r="D221" s="237" t="s">
        <v>150</v>
      </c>
      <c r="E221" s="259" t="s">
        <v>1</v>
      </c>
      <c r="F221" s="260" t="s">
        <v>153</v>
      </c>
      <c r="G221" s="258"/>
      <c r="H221" s="261">
        <v>210.47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AT221" s="267" t="s">
        <v>150</v>
      </c>
      <c r="AU221" s="267" t="s">
        <v>86</v>
      </c>
      <c r="AV221" s="14" t="s">
        <v>148</v>
      </c>
      <c r="AW221" s="14" t="s">
        <v>32</v>
      </c>
      <c r="AX221" s="14" t="s">
        <v>84</v>
      </c>
      <c r="AY221" s="267" t="s">
        <v>139</v>
      </c>
    </row>
    <row r="222" s="11" customFormat="1" ht="22.8" customHeight="1">
      <c r="B222" s="206"/>
      <c r="C222" s="207"/>
      <c r="D222" s="208" t="s">
        <v>75</v>
      </c>
      <c r="E222" s="220" t="s">
        <v>242</v>
      </c>
      <c r="F222" s="220" t="s">
        <v>243</v>
      </c>
      <c r="G222" s="207"/>
      <c r="H222" s="207"/>
      <c r="I222" s="210"/>
      <c r="J222" s="221">
        <f>BK222</f>
        <v>0</v>
      </c>
      <c r="K222" s="207"/>
      <c r="L222" s="212"/>
      <c r="M222" s="213"/>
      <c r="N222" s="214"/>
      <c r="O222" s="214"/>
      <c r="P222" s="215">
        <f>SUM(P223:P230)</f>
        <v>0</v>
      </c>
      <c r="Q222" s="214"/>
      <c r="R222" s="215">
        <f>SUM(R223:R230)</f>
        <v>0</v>
      </c>
      <c r="S222" s="214"/>
      <c r="T222" s="216">
        <f>SUM(T223:T230)</f>
        <v>0</v>
      </c>
      <c r="AR222" s="217" t="s">
        <v>84</v>
      </c>
      <c r="AT222" s="218" t="s">
        <v>75</v>
      </c>
      <c r="AU222" s="218" t="s">
        <v>84</v>
      </c>
      <c r="AY222" s="217" t="s">
        <v>139</v>
      </c>
      <c r="BK222" s="219">
        <f>SUM(BK223:BK230)</f>
        <v>0</v>
      </c>
    </row>
    <row r="223" s="1" customFormat="1" ht="24" customHeight="1">
      <c r="B223" s="37"/>
      <c r="C223" s="222" t="s">
        <v>244</v>
      </c>
      <c r="D223" s="222" t="s">
        <v>143</v>
      </c>
      <c r="E223" s="223" t="s">
        <v>245</v>
      </c>
      <c r="F223" s="224" t="s">
        <v>246</v>
      </c>
      <c r="G223" s="225" t="s">
        <v>198</v>
      </c>
      <c r="H223" s="226">
        <v>131.13499999999999</v>
      </c>
      <c r="I223" s="227"/>
      <c r="J223" s="228">
        <f>ROUND(I223*H223,2)</f>
        <v>0</v>
      </c>
      <c r="K223" s="224" t="s">
        <v>147</v>
      </c>
      <c r="L223" s="42"/>
      <c r="M223" s="229" t="s">
        <v>1</v>
      </c>
      <c r="N223" s="230" t="s">
        <v>41</v>
      </c>
      <c r="O223" s="85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AR223" s="233" t="s">
        <v>148</v>
      </c>
      <c r="AT223" s="233" t="s">
        <v>143</v>
      </c>
      <c r="AU223" s="233" t="s">
        <v>86</v>
      </c>
      <c r="AY223" s="16" t="s">
        <v>139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6" t="s">
        <v>84</v>
      </c>
      <c r="BK223" s="234">
        <f>ROUND(I223*H223,2)</f>
        <v>0</v>
      </c>
      <c r="BL223" s="16" t="s">
        <v>148</v>
      </c>
      <c r="BM223" s="233" t="s">
        <v>247</v>
      </c>
    </row>
    <row r="224" s="1" customFormat="1" ht="24" customHeight="1">
      <c r="B224" s="37"/>
      <c r="C224" s="222" t="s">
        <v>248</v>
      </c>
      <c r="D224" s="222" t="s">
        <v>143</v>
      </c>
      <c r="E224" s="223" t="s">
        <v>249</v>
      </c>
      <c r="F224" s="224" t="s">
        <v>250</v>
      </c>
      <c r="G224" s="225" t="s">
        <v>198</v>
      </c>
      <c r="H224" s="226">
        <v>675.63</v>
      </c>
      <c r="I224" s="227"/>
      <c r="J224" s="228">
        <f>ROUND(I224*H224,2)</f>
        <v>0</v>
      </c>
      <c r="K224" s="224" t="s">
        <v>147</v>
      </c>
      <c r="L224" s="42"/>
      <c r="M224" s="229" t="s">
        <v>1</v>
      </c>
      <c r="N224" s="230" t="s">
        <v>41</v>
      </c>
      <c r="O224" s="85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AR224" s="233" t="s">
        <v>148</v>
      </c>
      <c r="AT224" s="233" t="s">
        <v>143</v>
      </c>
      <c r="AU224" s="233" t="s">
        <v>86</v>
      </c>
      <c r="AY224" s="16" t="s">
        <v>139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6" t="s">
        <v>84</v>
      </c>
      <c r="BK224" s="234">
        <f>ROUND(I224*H224,2)</f>
        <v>0</v>
      </c>
      <c r="BL224" s="16" t="s">
        <v>148</v>
      </c>
      <c r="BM224" s="233" t="s">
        <v>251</v>
      </c>
    </row>
    <row r="225" s="13" customFormat="1">
      <c r="B225" s="246"/>
      <c r="C225" s="247"/>
      <c r="D225" s="237" t="s">
        <v>150</v>
      </c>
      <c r="E225" s="248" t="s">
        <v>1</v>
      </c>
      <c r="F225" s="249" t="s">
        <v>252</v>
      </c>
      <c r="G225" s="247"/>
      <c r="H225" s="250">
        <v>675.63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AT225" s="256" t="s">
        <v>150</v>
      </c>
      <c r="AU225" s="256" t="s">
        <v>86</v>
      </c>
      <c r="AV225" s="13" t="s">
        <v>86</v>
      </c>
      <c r="AW225" s="13" t="s">
        <v>32</v>
      </c>
      <c r="AX225" s="13" t="s">
        <v>84</v>
      </c>
      <c r="AY225" s="256" t="s">
        <v>139</v>
      </c>
    </row>
    <row r="226" s="1" customFormat="1" ht="24" customHeight="1">
      <c r="B226" s="37"/>
      <c r="C226" s="222" t="s">
        <v>253</v>
      </c>
      <c r="D226" s="222" t="s">
        <v>143</v>
      </c>
      <c r="E226" s="223" t="s">
        <v>254</v>
      </c>
      <c r="F226" s="224" t="s">
        <v>255</v>
      </c>
      <c r="G226" s="225" t="s">
        <v>198</v>
      </c>
      <c r="H226" s="226">
        <v>131.13499999999999</v>
      </c>
      <c r="I226" s="227"/>
      <c r="J226" s="228">
        <f>ROUND(I226*H226,2)</f>
        <v>0</v>
      </c>
      <c r="K226" s="224" t="s">
        <v>147</v>
      </c>
      <c r="L226" s="42"/>
      <c r="M226" s="229" t="s">
        <v>1</v>
      </c>
      <c r="N226" s="230" t="s">
        <v>41</v>
      </c>
      <c r="O226" s="85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AR226" s="233" t="s">
        <v>148</v>
      </c>
      <c r="AT226" s="233" t="s">
        <v>143</v>
      </c>
      <c r="AU226" s="233" t="s">
        <v>86</v>
      </c>
      <c r="AY226" s="16" t="s">
        <v>139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6" t="s">
        <v>84</v>
      </c>
      <c r="BK226" s="234">
        <f>ROUND(I226*H226,2)</f>
        <v>0</v>
      </c>
      <c r="BL226" s="16" t="s">
        <v>148</v>
      </c>
      <c r="BM226" s="233" t="s">
        <v>256</v>
      </c>
    </row>
    <row r="227" s="1" customFormat="1" ht="24" customHeight="1">
      <c r="B227" s="37"/>
      <c r="C227" s="222" t="s">
        <v>257</v>
      </c>
      <c r="D227" s="222" t="s">
        <v>143</v>
      </c>
      <c r="E227" s="223" t="s">
        <v>258</v>
      </c>
      <c r="F227" s="224" t="s">
        <v>259</v>
      </c>
      <c r="G227" s="225" t="s">
        <v>198</v>
      </c>
      <c r="H227" s="226">
        <v>3378.1500000000001</v>
      </c>
      <c r="I227" s="227"/>
      <c r="J227" s="228">
        <f>ROUND(I227*H227,2)</f>
        <v>0</v>
      </c>
      <c r="K227" s="224" t="s">
        <v>147</v>
      </c>
      <c r="L227" s="42"/>
      <c r="M227" s="229" t="s">
        <v>1</v>
      </c>
      <c r="N227" s="230" t="s">
        <v>41</v>
      </c>
      <c r="O227" s="85"/>
      <c r="P227" s="231">
        <f>O227*H227</f>
        <v>0</v>
      </c>
      <c r="Q227" s="231">
        <v>0</v>
      </c>
      <c r="R227" s="231">
        <f>Q227*H227</f>
        <v>0</v>
      </c>
      <c r="S227" s="231">
        <v>0</v>
      </c>
      <c r="T227" s="232">
        <f>S227*H227</f>
        <v>0</v>
      </c>
      <c r="AR227" s="233" t="s">
        <v>148</v>
      </c>
      <c r="AT227" s="233" t="s">
        <v>143</v>
      </c>
      <c r="AU227" s="233" t="s">
        <v>86</v>
      </c>
      <c r="AY227" s="16" t="s">
        <v>139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6" t="s">
        <v>84</v>
      </c>
      <c r="BK227" s="234">
        <f>ROUND(I227*H227,2)</f>
        <v>0</v>
      </c>
      <c r="BL227" s="16" t="s">
        <v>148</v>
      </c>
      <c r="BM227" s="233" t="s">
        <v>260</v>
      </c>
    </row>
    <row r="228" s="13" customFormat="1">
      <c r="B228" s="246"/>
      <c r="C228" s="247"/>
      <c r="D228" s="237" t="s">
        <v>150</v>
      </c>
      <c r="E228" s="248" t="s">
        <v>1</v>
      </c>
      <c r="F228" s="249" t="s">
        <v>261</v>
      </c>
      <c r="G228" s="247"/>
      <c r="H228" s="250">
        <v>3378.1500000000001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AT228" s="256" t="s">
        <v>150</v>
      </c>
      <c r="AU228" s="256" t="s">
        <v>86</v>
      </c>
      <c r="AV228" s="13" t="s">
        <v>86</v>
      </c>
      <c r="AW228" s="13" t="s">
        <v>32</v>
      </c>
      <c r="AX228" s="13" t="s">
        <v>84</v>
      </c>
      <c r="AY228" s="256" t="s">
        <v>139</v>
      </c>
    </row>
    <row r="229" s="1" customFormat="1" ht="36" customHeight="1">
      <c r="B229" s="37"/>
      <c r="C229" s="222" t="s">
        <v>262</v>
      </c>
      <c r="D229" s="222" t="s">
        <v>143</v>
      </c>
      <c r="E229" s="223" t="s">
        <v>263</v>
      </c>
      <c r="F229" s="224" t="s">
        <v>264</v>
      </c>
      <c r="G229" s="225" t="s">
        <v>198</v>
      </c>
      <c r="H229" s="226">
        <v>107.71899999999999</v>
      </c>
      <c r="I229" s="227"/>
      <c r="J229" s="228">
        <f>ROUND(I229*H229,2)</f>
        <v>0</v>
      </c>
      <c r="K229" s="224" t="s">
        <v>147</v>
      </c>
      <c r="L229" s="42"/>
      <c r="M229" s="229" t="s">
        <v>1</v>
      </c>
      <c r="N229" s="230" t="s">
        <v>41</v>
      </c>
      <c r="O229" s="85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AR229" s="233" t="s">
        <v>148</v>
      </c>
      <c r="AT229" s="233" t="s">
        <v>143</v>
      </c>
      <c r="AU229" s="233" t="s">
        <v>86</v>
      </c>
      <c r="AY229" s="16" t="s">
        <v>139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6" t="s">
        <v>84</v>
      </c>
      <c r="BK229" s="234">
        <f>ROUND(I229*H229,2)</f>
        <v>0</v>
      </c>
      <c r="BL229" s="16" t="s">
        <v>148</v>
      </c>
      <c r="BM229" s="233" t="s">
        <v>265</v>
      </c>
    </row>
    <row r="230" s="1" customFormat="1" ht="24" customHeight="1">
      <c r="B230" s="37"/>
      <c r="C230" s="222" t="s">
        <v>266</v>
      </c>
      <c r="D230" s="222" t="s">
        <v>143</v>
      </c>
      <c r="E230" s="223" t="s">
        <v>267</v>
      </c>
      <c r="F230" s="224" t="s">
        <v>268</v>
      </c>
      <c r="G230" s="225" t="s">
        <v>198</v>
      </c>
      <c r="H230" s="226">
        <v>23.416</v>
      </c>
      <c r="I230" s="227"/>
      <c r="J230" s="228">
        <f>ROUND(I230*H230,2)</f>
        <v>0</v>
      </c>
      <c r="K230" s="224" t="s">
        <v>147</v>
      </c>
      <c r="L230" s="42"/>
      <c r="M230" s="229" t="s">
        <v>1</v>
      </c>
      <c r="N230" s="230" t="s">
        <v>41</v>
      </c>
      <c r="O230" s="85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AR230" s="233" t="s">
        <v>148</v>
      </c>
      <c r="AT230" s="233" t="s">
        <v>143</v>
      </c>
      <c r="AU230" s="233" t="s">
        <v>86</v>
      </c>
      <c r="AY230" s="16" t="s">
        <v>139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6" t="s">
        <v>84</v>
      </c>
      <c r="BK230" s="234">
        <f>ROUND(I230*H230,2)</f>
        <v>0</v>
      </c>
      <c r="BL230" s="16" t="s">
        <v>148</v>
      </c>
      <c r="BM230" s="233" t="s">
        <v>269</v>
      </c>
    </row>
    <row r="231" s="11" customFormat="1" ht="22.8" customHeight="1">
      <c r="B231" s="206"/>
      <c r="C231" s="207"/>
      <c r="D231" s="208" t="s">
        <v>75</v>
      </c>
      <c r="E231" s="220" t="s">
        <v>270</v>
      </c>
      <c r="F231" s="220" t="s">
        <v>271</v>
      </c>
      <c r="G231" s="207"/>
      <c r="H231" s="207"/>
      <c r="I231" s="210"/>
      <c r="J231" s="221">
        <f>BK231</f>
        <v>0</v>
      </c>
      <c r="K231" s="207"/>
      <c r="L231" s="212"/>
      <c r="M231" s="213"/>
      <c r="N231" s="214"/>
      <c r="O231" s="214"/>
      <c r="P231" s="215">
        <f>SUM(P232:P233)</f>
        <v>0</v>
      </c>
      <c r="Q231" s="214"/>
      <c r="R231" s="215">
        <f>SUM(R232:R233)</f>
        <v>0</v>
      </c>
      <c r="S231" s="214"/>
      <c r="T231" s="216">
        <f>SUM(T232:T233)</f>
        <v>0</v>
      </c>
      <c r="AR231" s="217" t="s">
        <v>84</v>
      </c>
      <c r="AT231" s="218" t="s">
        <v>75</v>
      </c>
      <c r="AU231" s="218" t="s">
        <v>84</v>
      </c>
      <c r="AY231" s="217" t="s">
        <v>139</v>
      </c>
      <c r="BK231" s="219">
        <f>SUM(BK232:BK233)</f>
        <v>0</v>
      </c>
    </row>
    <row r="232" s="1" customFormat="1" ht="16.5" customHeight="1">
      <c r="B232" s="37"/>
      <c r="C232" s="222" t="s">
        <v>272</v>
      </c>
      <c r="D232" s="222" t="s">
        <v>143</v>
      </c>
      <c r="E232" s="223" t="s">
        <v>273</v>
      </c>
      <c r="F232" s="224" t="s">
        <v>274</v>
      </c>
      <c r="G232" s="225" t="s">
        <v>198</v>
      </c>
      <c r="H232" s="226">
        <v>80.105999999999995</v>
      </c>
      <c r="I232" s="227"/>
      <c r="J232" s="228">
        <f>ROUND(I232*H232,2)</f>
        <v>0</v>
      </c>
      <c r="K232" s="224" t="s">
        <v>147</v>
      </c>
      <c r="L232" s="42"/>
      <c r="M232" s="229" t="s">
        <v>1</v>
      </c>
      <c r="N232" s="230" t="s">
        <v>41</v>
      </c>
      <c r="O232" s="85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AR232" s="233" t="s">
        <v>148</v>
      </c>
      <c r="AT232" s="233" t="s">
        <v>143</v>
      </c>
      <c r="AU232" s="233" t="s">
        <v>86</v>
      </c>
      <c r="AY232" s="16" t="s">
        <v>139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6" t="s">
        <v>84</v>
      </c>
      <c r="BK232" s="234">
        <f>ROUND(I232*H232,2)</f>
        <v>0</v>
      </c>
      <c r="BL232" s="16" t="s">
        <v>148</v>
      </c>
      <c r="BM232" s="233" t="s">
        <v>275</v>
      </c>
    </row>
    <row r="233" s="1" customFormat="1" ht="24" customHeight="1">
      <c r="B233" s="37"/>
      <c r="C233" s="222" t="s">
        <v>276</v>
      </c>
      <c r="D233" s="222" t="s">
        <v>143</v>
      </c>
      <c r="E233" s="223" t="s">
        <v>277</v>
      </c>
      <c r="F233" s="224" t="s">
        <v>278</v>
      </c>
      <c r="G233" s="225" t="s">
        <v>198</v>
      </c>
      <c r="H233" s="226">
        <v>80.105999999999995</v>
      </c>
      <c r="I233" s="227"/>
      <c r="J233" s="228">
        <f>ROUND(I233*H233,2)</f>
        <v>0</v>
      </c>
      <c r="K233" s="224" t="s">
        <v>147</v>
      </c>
      <c r="L233" s="42"/>
      <c r="M233" s="229" t="s">
        <v>1</v>
      </c>
      <c r="N233" s="230" t="s">
        <v>41</v>
      </c>
      <c r="O233" s="85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AR233" s="233" t="s">
        <v>148</v>
      </c>
      <c r="AT233" s="233" t="s">
        <v>143</v>
      </c>
      <c r="AU233" s="233" t="s">
        <v>86</v>
      </c>
      <c r="AY233" s="16" t="s">
        <v>139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6" t="s">
        <v>84</v>
      </c>
      <c r="BK233" s="234">
        <f>ROUND(I233*H233,2)</f>
        <v>0</v>
      </c>
      <c r="BL233" s="16" t="s">
        <v>148</v>
      </c>
      <c r="BM233" s="233" t="s">
        <v>279</v>
      </c>
    </row>
    <row r="234" s="11" customFormat="1" ht="25.92" customHeight="1">
      <c r="B234" s="206"/>
      <c r="C234" s="207"/>
      <c r="D234" s="208" t="s">
        <v>75</v>
      </c>
      <c r="E234" s="209" t="s">
        <v>280</v>
      </c>
      <c r="F234" s="209" t="s">
        <v>281</v>
      </c>
      <c r="G234" s="207"/>
      <c r="H234" s="207"/>
      <c r="I234" s="210"/>
      <c r="J234" s="211">
        <f>BK234</f>
        <v>0</v>
      </c>
      <c r="K234" s="207"/>
      <c r="L234" s="212"/>
      <c r="M234" s="213"/>
      <c r="N234" s="214"/>
      <c r="O234" s="214"/>
      <c r="P234" s="215">
        <f>P235+P246+P254+P265+P299+P347+P351+P381+P411</f>
        <v>0</v>
      </c>
      <c r="Q234" s="214"/>
      <c r="R234" s="215">
        <f>R235+R246+R254+R265+R299+R347+R351+R381+R411</f>
        <v>11.313356219999999</v>
      </c>
      <c r="S234" s="214"/>
      <c r="T234" s="216">
        <f>T235+T246+T254+T265+T299+T347+T351+T381+T411</f>
        <v>0.28881008000000002</v>
      </c>
      <c r="AR234" s="217" t="s">
        <v>86</v>
      </c>
      <c r="AT234" s="218" t="s">
        <v>75</v>
      </c>
      <c r="AU234" s="218" t="s">
        <v>76</v>
      </c>
      <c r="AY234" s="217" t="s">
        <v>139</v>
      </c>
      <c r="BK234" s="219">
        <f>BK235+BK246+BK254+BK265+BK299+BK347+BK351+BK381+BK411</f>
        <v>0</v>
      </c>
    </row>
    <row r="235" s="11" customFormat="1" ht="22.8" customHeight="1">
      <c r="B235" s="206"/>
      <c r="C235" s="207"/>
      <c r="D235" s="208" t="s">
        <v>75</v>
      </c>
      <c r="E235" s="220" t="s">
        <v>282</v>
      </c>
      <c r="F235" s="220" t="s">
        <v>283</v>
      </c>
      <c r="G235" s="207"/>
      <c r="H235" s="207"/>
      <c r="I235" s="210"/>
      <c r="J235" s="221">
        <f>BK235</f>
        <v>0</v>
      </c>
      <c r="K235" s="207"/>
      <c r="L235" s="212"/>
      <c r="M235" s="213"/>
      <c r="N235" s="214"/>
      <c r="O235" s="214"/>
      <c r="P235" s="215">
        <f>SUM(P236:P245)</f>
        <v>0</v>
      </c>
      <c r="Q235" s="214"/>
      <c r="R235" s="215">
        <f>SUM(R236:R245)</f>
        <v>0.10649782000000001</v>
      </c>
      <c r="S235" s="214"/>
      <c r="T235" s="216">
        <f>SUM(T236:T245)</f>
        <v>0</v>
      </c>
      <c r="AR235" s="217" t="s">
        <v>86</v>
      </c>
      <c r="AT235" s="218" t="s">
        <v>75</v>
      </c>
      <c r="AU235" s="218" t="s">
        <v>84</v>
      </c>
      <c r="AY235" s="217" t="s">
        <v>139</v>
      </c>
      <c r="BK235" s="219">
        <f>SUM(BK236:BK245)</f>
        <v>0</v>
      </c>
    </row>
    <row r="236" s="1" customFormat="1" ht="24" customHeight="1">
      <c r="B236" s="37"/>
      <c r="C236" s="222" t="s">
        <v>284</v>
      </c>
      <c r="D236" s="222" t="s">
        <v>143</v>
      </c>
      <c r="E236" s="223" t="s">
        <v>285</v>
      </c>
      <c r="F236" s="224" t="s">
        <v>286</v>
      </c>
      <c r="G236" s="225" t="s">
        <v>146</v>
      </c>
      <c r="H236" s="226">
        <v>210.47</v>
      </c>
      <c r="I236" s="227"/>
      <c r="J236" s="228">
        <f>ROUND(I236*H236,2)</f>
        <v>0</v>
      </c>
      <c r="K236" s="224" t="s">
        <v>147</v>
      </c>
      <c r="L236" s="42"/>
      <c r="M236" s="229" t="s">
        <v>1</v>
      </c>
      <c r="N236" s="230" t="s">
        <v>41</v>
      </c>
      <c r="O236" s="85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AR236" s="233" t="s">
        <v>230</v>
      </c>
      <c r="AT236" s="233" t="s">
        <v>143</v>
      </c>
      <c r="AU236" s="233" t="s">
        <v>86</v>
      </c>
      <c r="AY236" s="16" t="s">
        <v>139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6" t="s">
        <v>84</v>
      </c>
      <c r="BK236" s="234">
        <f>ROUND(I236*H236,2)</f>
        <v>0</v>
      </c>
      <c r="BL236" s="16" t="s">
        <v>230</v>
      </c>
      <c r="BM236" s="233" t="s">
        <v>287</v>
      </c>
    </row>
    <row r="237" s="12" customFormat="1">
      <c r="B237" s="235"/>
      <c r="C237" s="236"/>
      <c r="D237" s="237" t="s">
        <v>150</v>
      </c>
      <c r="E237" s="238" t="s">
        <v>1</v>
      </c>
      <c r="F237" s="239" t="s">
        <v>158</v>
      </c>
      <c r="G237" s="236"/>
      <c r="H237" s="238" t="s">
        <v>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150</v>
      </c>
      <c r="AU237" s="245" t="s">
        <v>86</v>
      </c>
      <c r="AV237" s="12" t="s">
        <v>84</v>
      </c>
      <c r="AW237" s="12" t="s">
        <v>32</v>
      </c>
      <c r="AX237" s="12" t="s">
        <v>76</v>
      </c>
      <c r="AY237" s="245" t="s">
        <v>139</v>
      </c>
    </row>
    <row r="238" s="13" customFormat="1">
      <c r="B238" s="246"/>
      <c r="C238" s="247"/>
      <c r="D238" s="237" t="s">
        <v>150</v>
      </c>
      <c r="E238" s="248" t="s">
        <v>1</v>
      </c>
      <c r="F238" s="249" t="s">
        <v>237</v>
      </c>
      <c r="G238" s="247"/>
      <c r="H238" s="250">
        <v>179.25999999999999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150</v>
      </c>
      <c r="AU238" s="256" t="s">
        <v>86</v>
      </c>
      <c r="AV238" s="13" t="s">
        <v>86</v>
      </c>
      <c r="AW238" s="13" t="s">
        <v>32</v>
      </c>
      <c r="AX238" s="13" t="s">
        <v>76</v>
      </c>
      <c r="AY238" s="256" t="s">
        <v>139</v>
      </c>
    </row>
    <row r="239" s="12" customFormat="1">
      <c r="B239" s="235"/>
      <c r="C239" s="236"/>
      <c r="D239" s="237" t="s">
        <v>150</v>
      </c>
      <c r="E239" s="238" t="s">
        <v>1</v>
      </c>
      <c r="F239" s="239" t="s">
        <v>161</v>
      </c>
      <c r="G239" s="236"/>
      <c r="H239" s="238" t="s">
        <v>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150</v>
      </c>
      <c r="AU239" s="245" t="s">
        <v>86</v>
      </c>
      <c r="AV239" s="12" t="s">
        <v>84</v>
      </c>
      <c r="AW239" s="12" t="s">
        <v>32</v>
      </c>
      <c r="AX239" s="12" t="s">
        <v>76</v>
      </c>
      <c r="AY239" s="245" t="s">
        <v>139</v>
      </c>
    </row>
    <row r="240" s="13" customFormat="1">
      <c r="B240" s="246"/>
      <c r="C240" s="247"/>
      <c r="D240" s="237" t="s">
        <v>150</v>
      </c>
      <c r="E240" s="248" t="s">
        <v>1</v>
      </c>
      <c r="F240" s="249" t="s">
        <v>182</v>
      </c>
      <c r="G240" s="247"/>
      <c r="H240" s="250">
        <v>31.210000000000001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AT240" s="256" t="s">
        <v>150</v>
      </c>
      <c r="AU240" s="256" t="s">
        <v>86</v>
      </c>
      <c r="AV240" s="13" t="s">
        <v>86</v>
      </c>
      <c r="AW240" s="13" t="s">
        <v>32</v>
      </c>
      <c r="AX240" s="13" t="s">
        <v>76</v>
      </c>
      <c r="AY240" s="256" t="s">
        <v>139</v>
      </c>
    </row>
    <row r="241" s="14" customFormat="1">
      <c r="B241" s="257"/>
      <c r="C241" s="258"/>
      <c r="D241" s="237" t="s">
        <v>150</v>
      </c>
      <c r="E241" s="259" t="s">
        <v>1</v>
      </c>
      <c r="F241" s="260" t="s">
        <v>153</v>
      </c>
      <c r="G241" s="258"/>
      <c r="H241" s="261">
        <v>210.47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AT241" s="267" t="s">
        <v>150</v>
      </c>
      <c r="AU241" s="267" t="s">
        <v>86</v>
      </c>
      <c r="AV241" s="14" t="s">
        <v>148</v>
      </c>
      <c r="AW241" s="14" t="s">
        <v>32</v>
      </c>
      <c r="AX241" s="14" t="s">
        <v>84</v>
      </c>
      <c r="AY241" s="267" t="s">
        <v>139</v>
      </c>
    </row>
    <row r="242" s="1" customFormat="1" ht="16.5" customHeight="1">
      <c r="B242" s="37"/>
      <c r="C242" s="268" t="s">
        <v>288</v>
      </c>
      <c r="D242" s="268" t="s">
        <v>289</v>
      </c>
      <c r="E242" s="269" t="s">
        <v>290</v>
      </c>
      <c r="F242" s="270" t="s">
        <v>291</v>
      </c>
      <c r="G242" s="271" t="s">
        <v>146</v>
      </c>
      <c r="H242" s="272">
        <v>231.517</v>
      </c>
      <c r="I242" s="273"/>
      <c r="J242" s="274">
        <f>ROUND(I242*H242,2)</f>
        <v>0</v>
      </c>
      <c r="K242" s="270" t="s">
        <v>292</v>
      </c>
      <c r="L242" s="275"/>
      <c r="M242" s="276" t="s">
        <v>1</v>
      </c>
      <c r="N242" s="277" t="s">
        <v>41</v>
      </c>
      <c r="O242" s="85"/>
      <c r="P242" s="231">
        <f>O242*H242</f>
        <v>0</v>
      </c>
      <c r="Q242" s="231">
        <v>0.00046000000000000001</v>
      </c>
      <c r="R242" s="231">
        <f>Q242*H242</f>
        <v>0.10649782000000001</v>
      </c>
      <c r="S242" s="231">
        <v>0</v>
      </c>
      <c r="T242" s="232">
        <f>S242*H242</f>
        <v>0</v>
      </c>
      <c r="AR242" s="233" t="s">
        <v>293</v>
      </c>
      <c r="AT242" s="233" t="s">
        <v>289</v>
      </c>
      <c r="AU242" s="233" t="s">
        <v>86</v>
      </c>
      <c r="AY242" s="16" t="s">
        <v>139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6" t="s">
        <v>84</v>
      </c>
      <c r="BK242" s="234">
        <f>ROUND(I242*H242,2)</f>
        <v>0</v>
      </c>
      <c r="BL242" s="16" t="s">
        <v>230</v>
      </c>
      <c r="BM242" s="233" t="s">
        <v>294</v>
      </c>
    </row>
    <row r="243" s="13" customFormat="1">
      <c r="B243" s="246"/>
      <c r="C243" s="247"/>
      <c r="D243" s="237" t="s">
        <v>150</v>
      </c>
      <c r="E243" s="248" t="s">
        <v>1</v>
      </c>
      <c r="F243" s="249" t="s">
        <v>295</v>
      </c>
      <c r="G243" s="247"/>
      <c r="H243" s="250">
        <v>210.47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AT243" s="256" t="s">
        <v>150</v>
      </c>
      <c r="AU243" s="256" t="s">
        <v>86</v>
      </c>
      <c r="AV243" s="13" t="s">
        <v>86</v>
      </c>
      <c r="AW243" s="13" t="s">
        <v>32</v>
      </c>
      <c r="AX243" s="13" t="s">
        <v>84</v>
      </c>
      <c r="AY243" s="256" t="s">
        <v>139</v>
      </c>
    </row>
    <row r="244" s="13" customFormat="1">
      <c r="B244" s="246"/>
      <c r="C244" s="247"/>
      <c r="D244" s="237" t="s">
        <v>150</v>
      </c>
      <c r="E244" s="247"/>
      <c r="F244" s="249" t="s">
        <v>296</v>
      </c>
      <c r="G244" s="247"/>
      <c r="H244" s="250">
        <v>231.517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AT244" s="256" t="s">
        <v>150</v>
      </c>
      <c r="AU244" s="256" t="s">
        <v>86</v>
      </c>
      <c r="AV244" s="13" t="s">
        <v>86</v>
      </c>
      <c r="AW244" s="13" t="s">
        <v>4</v>
      </c>
      <c r="AX244" s="13" t="s">
        <v>84</v>
      </c>
      <c r="AY244" s="256" t="s">
        <v>139</v>
      </c>
    </row>
    <row r="245" s="1" customFormat="1" ht="24" customHeight="1">
      <c r="B245" s="37"/>
      <c r="C245" s="222" t="s">
        <v>297</v>
      </c>
      <c r="D245" s="222" t="s">
        <v>143</v>
      </c>
      <c r="E245" s="223" t="s">
        <v>298</v>
      </c>
      <c r="F245" s="224" t="s">
        <v>299</v>
      </c>
      <c r="G245" s="225" t="s">
        <v>300</v>
      </c>
      <c r="H245" s="278"/>
      <c r="I245" s="227"/>
      <c r="J245" s="228">
        <f>ROUND(I245*H245,2)</f>
        <v>0</v>
      </c>
      <c r="K245" s="224" t="s">
        <v>147</v>
      </c>
      <c r="L245" s="42"/>
      <c r="M245" s="229" t="s">
        <v>1</v>
      </c>
      <c r="N245" s="230" t="s">
        <v>41</v>
      </c>
      <c r="O245" s="85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AR245" s="233" t="s">
        <v>230</v>
      </c>
      <c r="AT245" s="233" t="s">
        <v>143</v>
      </c>
      <c r="AU245" s="233" t="s">
        <v>86</v>
      </c>
      <c r="AY245" s="16" t="s">
        <v>139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6" t="s">
        <v>84</v>
      </c>
      <c r="BK245" s="234">
        <f>ROUND(I245*H245,2)</f>
        <v>0</v>
      </c>
      <c r="BL245" s="16" t="s">
        <v>230</v>
      </c>
      <c r="BM245" s="233" t="s">
        <v>301</v>
      </c>
    </row>
    <row r="246" s="11" customFormat="1" ht="22.8" customHeight="1">
      <c r="B246" s="206"/>
      <c r="C246" s="207"/>
      <c r="D246" s="208" t="s">
        <v>75</v>
      </c>
      <c r="E246" s="220" t="s">
        <v>302</v>
      </c>
      <c r="F246" s="220" t="s">
        <v>303</v>
      </c>
      <c r="G246" s="207"/>
      <c r="H246" s="207"/>
      <c r="I246" s="210"/>
      <c r="J246" s="221">
        <f>BK246</f>
        <v>0</v>
      </c>
      <c r="K246" s="207"/>
      <c r="L246" s="212"/>
      <c r="M246" s="213"/>
      <c r="N246" s="214"/>
      <c r="O246" s="214"/>
      <c r="P246" s="215">
        <f>SUM(P247:P253)</f>
        <v>0</v>
      </c>
      <c r="Q246" s="214"/>
      <c r="R246" s="215">
        <f>SUM(R247:R253)</f>
        <v>0.21919127999999999</v>
      </c>
      <c r="S246" s="214"/>
      <c r="T246" s="216">
        <f>SUM(T247:T253)</f>
        <v>0</v>
      </c>
      <c r="AR246" s="217" t="s">
        <v>86</v>
      </c>
      <c r="AT246" s="218" t="s">
        <v>75</v>
      </c>
      <c r="AU246" s="218" t="s">
        <v>84</v>
      </c>
      <c r="AY246" s="217" t="s">
        <v>139</v>
      </c>
      <c r="BK246" s="219">
        <f>SUM(BK247:BK253)</f>
        <v>0</v>
      </c>
    </row>
    <row r="247" s="1" customFormat="1" ht="36" customHeight="1">
      <c r="B247" s="37"/>
      <c r="C247" s="222" t="s">
        <v>304</v>
      </c>
      <c r="D247" s="222" t="s">
        <v>143</v>
      </c>
      <c r="E247" s="223" t="s">
        <v>305</v>
      </c>
      <c r="F247" s="224" t="s">
        <v>306</v>
      </c>
      <c r="G247" s="225" t="s">
        <v>146</v>
      </c>
      <c r="H247" s="226">
        <v>125.97199999999999</v>
      </c>
      <c r="I247" s="227"/>
      <c r="J247" s="228">
        <f>ROUND(I247*H247,2)</f>
        <v>0</v>
      </c>
      <c r="K247" s="224" t="s">
        <v>147</v>
      </c>
      <c r="L247" s="42"/>
      <c r="M247" s="229" t="s">
        <v>1</v>
      </c>
      <c r="N247" s="230" t="s">
        <v>41</v>
      </c>
      <c r="O247" s="85"/>
      <c r="P247" s="231">
        <f>O247*H247</f>
        <v>0</v>
      </c>
      <c r="Q247" s="231">
        <v>0.00174</v>
      </c>
      <c r="R247" s="231">
        <f>Q247*H247</f>
        <v>0.21919127999999999</v>
      </c>
      <c r="S247" s="231">
        <v>0</v>
      </c>
      <c r="T247" s="232">
        <f>S247*H247</f>
        <v>0</v>
      </c>
      <c r="AR247" s="233" t="s">
        <v>230</v>
      </c>
      <c r="AT247" s="233" t="s">
        <v>143</v>
      </c>
      <c r="AU247" s="233" t="s">
        <v>86</v>
      </c>
      <c r="AY247" s="16" t="s">
        <v>139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6" t="s">
        <v>84</v>
      </c>
      <c r="BK247" s="234">
        <f>ROUND(I247*H247,2)</f>
        <v>0</v>
      </c>
      <c r="BL247" s="16" t="s">
        <v>230</v>
      </c>
      <c r="BM247" s="233" t="s">
        <v>307</v>
      </c>
    </row>
    <row r="248" s="12" customFormat="1">
      <c r="B248" s="235"/>
      <c r="C248" s="236"/>
      <c r="D248" s="237" t="s">
        <v>150</v>
      </c>
      <c r="E248" s="238" t="s">
        <v>1</v>
      </c>
      <c r="F248" s="239" t="s">
        <v>180</v>
      </c>
      <c r="G248" s="236"/>
      <c r="H248" s="238" t="s">
        <v>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AT248" s="245" t="s">
        <v>150</v>
      </c>
      <c r="AU248" s="245" t="s">
        <v>86</v>
      </c>
      <c r="AV248" s="12" t="s">
        <v>84</v>
      </c>
      <c r="AW248" s="12" t="s">
        <v>32</v>
      </c>
      <c r="AX248" s="12" t="s">
        <v>76</v>
      </c>
      <c r="AY248" s="245" t="s">
        <v>139</v>
      </c>
    </row>
    <row r="249" s="13" customFormat="1">
      <c r="B249" s="246"/>
      <c r="C249" s="247"/>
      <c r="D249" s="237" t="s">
        <v>150</v>
      </c>
      <c r="E249" s="248" t="s">
        <v>1</v>
      </c>
      <c r="F249" s="249" t="s">
        <v>181</v>
      </c>
      <c r="G249" s="247"/>
      <c r="H249" s="250">
        <v>94.762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AT249" s="256" t="s">
        <v>150</v>
      </c>
      <c r="AU249" s="256" t="s">
        <v>86</v>
      </c>
      <c r="AV249" s="13" t="s">
        <v>86</v>
      </c>
      <c r="AW249" s="13" t="s">
        <v>32</v>
      </c>
      <c r="AX249" s="13" t="s">
        <v>76</v>
      </c>
      <c r="AY249" s="256" t="s">
        <v>139</v>
      </c>
    </row>
    <row r="250" s="12" customFormat="1">
      <c r="B250" s="235"/>
      <c r="C250" s="236"/>
      <c r="D250" s="237" t="s">
        <v>150</v>
      </c>
      <c r="E250" s="238" t="s">
        <v>1</v>
      </c>
      <c r="F250" s="239" t="s">
        <v>161</v>
      </c>
      <c r="G250" s="236"/>
      <c r="H250" s="238" t="s">
        <v>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150</v>
      </c>
      <c r="AU250" s="245" t="s">
        <v>86</v>
      </c>
      <c r="AV250" s="12" t="s">
        <v>84</v>
      </c>
      <c r="AW250" s="12" t="s">
        <v>32</v>
      </c>
      <c r="AX250" s="12" t="s">
        <v>76</v>
      </c>
      <c r="AY250" s="245" t="s">
        <v>139</v>
      </c>
    </row>
    <row r="251" s="13" customFormat="1">
      <c r="B251" s="246"/>
      <c r="C251" s="247"/>
      <c r="D251" s="237" t="s">
        <v>150</v>
      </c>
      <c r="E251" s="248" t="s">
        <v>1</v>
      </c>
      <c r="F251" s="249" t="s">
        <v>182</v>
      </c>
      <c r="G251" s="247"/>
      <c r="H251" s="250">
        <v>31.210000000000001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AT251" s="256" t="s">
        <v>150</v>
      </c>
      <c r="AU251" s="256" t="s">
        <v>86</v>
      </c>
      <c r="AV251" s="13" t="s">
        <v>86</v>
      </c>
      <c r="AW251" s="13" t="s">
        <v>32</v>
      </c>
      <c r="AX251" s="13" t="s">
        <v>76</v>
      </c>
      <c r="AY251" s="256" t="s">
        <v>139</v>
      </c>
    </row>
    <row r="252" s="14" customFormat="1">
      <c r="B252" s="257"/>
      <c r="C252" s="258"/>
      <c r="D252" s="237" t="s">
        <v>150</v>
      </c>
      <c r="E252" s="259" t="s">
        <v>1</v>
      </c>
      <c r="F252" s="260" t="s">
        <v>153</v>
      </c>
      <c r="G252" s="258"/>
      <c r="H252" s="261">
        <v>125.97199999999999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AT252" s="267" t="s">
        <v>150</v>
      </c>
      <c r="AU252" s="267" t="s">
        <v>86</v>
      </c>
      <c r="AV252" s="14" t="s">
        <v>148</v>
      </c>
      <c r="AW252" s="14" t="s">
        <v>32</v>
      </c>
      <c r="AX252" s="14" t="s">
        <v>84</v>
      </c>
      <c r="AY252" s="267" t="s">
        <v>139</v>
      </c>
    </row>
    <row r="253" s="1" customFormat="1" ht="24" customHeight="1">
      <c r="B253" s="37"/>
      <c r="C253" s="222" t="s">
        <v>308</v>
      </c>
      <c r="D253" s="222" t="s">
        <v>143</v>
      </c>
      <c r="E253" s="223" t="s">
        <v>309</v>
      </c>
      <c r="F253" s="224" t="s">
        <v>310</v>
      </c>
      <c r="G253" s="225" t="s">
        <v>300</v>
      </c>
      <c r="H253" s="278"/>
      <c r="I253" s="227"/>
      <c r="J253" s="228">
        <f>ROUND(I253*H253,2)</f>
        <v>0</v>
      </c>
      <c r="K253" s="224" t="s">
        <v>147</v>
      </c>
      <c r="L253" s="42"/>
      <c r="M253" s="229" t="s">
        <v>1</v>
      </c>
      <c r="N253" s="230" t="s">
        <v>41</v>
      </c>
      <c r="O253" s="85"/>
      <c r="P253" s="231">
        <f>O253*H253</f>
        <v>0</v>
      </c>
      <c r="Q253" s="231">
        <v>0</v>
      </c>
      <c r="R253" s="231">
        <f>Q253*H253</f>
        <v>0</v>
      </c>
      <c r="S253" s="231">
        <v>0</v>
      </c>
      <c r="T253" s="232">
        <f>S253*H253</f>
        <v>0</v>
      </c>
      <c r="AR253" s="233" t="s">
        <v>230</v>
      </c>
      <c r="AT253" s="233" t="s">
        <v>143</v>
      </c>
      <c r="AU253" s="233" t="s">
        <v>86</v>
      </c>
      <c r="AY253" s="16" t="s">
        <v>139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6" t="s">
        <v>84</v>
      </c>
      <c r="BK253" s="234">
        <f>ROUND(I253*H253,2)</f>
        <v>0</v>
      </c>
      <c r="BL253" s="16" t="s">
        <v>230</v>
      </c>
      <c r="BM253" s="233" t="s">
        <v>311</v>
      </c>
    </row>
    <row r="254" s="11" customFormat="1" ht="22.8" customHeight="1">
      <c r="B254" s="206"/>
      <c r="C254" s="207"/>
      <c r="D254" s="208" t="s">
        <v>75</v>
      </c>
      <c r="E254" s="220" t="s">
        <v>312</v>
      </c>
      <c r="F254" s="220" t="s">
        <v>313</v>
      </c>
      <c r="G254" s="207"/>
      <c r="H254" s="207"/>
      <c r="I254" s="210"/>
      <c r="J254" s="221">
        <f>BK254</f>
        <v>0</v>
      </c>
      <c r="K254" s="207"/>
      <c r="L254" s="212"/>
      <c r="M254" s="213"/>
      <c r="N254" s="214"/>
      <c r="O254" s="214"/>
      <c r="P254" s="215">
        <f>SUM(P255:P264)</f>
        <v>0</v>
      </c>
      <c r="Q254" s="214"/>
      <c r="R254" s="215">
        <f>SUM(R255:R264)</f>
        <v>0.076895000000000005</v>
      </c>
      <c r="S254" s="214"/>
      <c r="T254" s="216">
        <f>SUM(T255:T264)</f>
        <v>0</v>
      </c>
      <c r="AR254" s="217" t="s">
        <v>86</v>
      </c>
      <c r="AT254" s="218" t="s">
        <v>75</v>
      </c>
      <c r="AU254" s="218" t="s">
        <v>84</v>
      </c>
      <c r="AY254" s="217" t="s">
        <v>139</v>
      </c>
      <c r="BK254" s="219">
        <f>SUM(BK255:BK264)</f>
        <v>0</v>
      </c>
    </row>
    <row r="255" s="1" customFormat="1" ht="16.5" customHeight="1">
      <c r="B255" s="37"/>
      <c r="C255" s="222" t="s">
        <v>314</v>
      </c>
      <c r="D255" s="222" t="s">
        <v>143</v>
      </c>
      <c r="E255" s="223" t="s">
        <v>315</v>
      </c>
      <c r="F255" s="224" t="s">
        <v>316</v>
      </c>
      <c r="G255" s="225" t="s">
        <v>146</v>
      </c>
      <c r="H255" s="226">
        <v>17.260999999999999</v>
      </c>
      <c r="I255" s="227"/>
      <c r="J255" s="228">
        <f>ROUND(I255*H255,2)</f>
        <v>0</v>
      </c>
      <c r="K255" s="224" t="s">
        <v>1</v>
      </c>
      <c r="L255" s="42"/>
      <c r="M255" s="229" t="s">
        <v>1</v>
      </c>
      <c r="N255" s="230" t="s">
        <v>41</v>
      </c>
      <c r="O255" s="85"/>
      <c r="P255" s="231">
        <f>O255*H255</f>
        <v>0</v>
      </c>
      <c r="Q255" s="231">
        <v>0</v>
      </c>
      <c r="R255" s="231">
        <f>Q255*H255</f>
        <v>0</v>
      </c>
      <c r="S255" s="231">
        <v>0</v>
      </c>
      <c r="T255" s="232">
        <f>S255*H255</f>
        <v>0</v>
      </c>
      <c r="AR255" s="233" t="s">
        <v>230</v>
      </c>
      <c r="AT255" s="233" t="s">
        <v>143</v>
      </c>
      <c r="AU255" s="233" t="s">
        <v>86</v>
      </c>
      <c r="AY255" s="16" t="s">
        <v>139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6" t="s">
        <v>84</v>
      </c>
      <c r="BK255" s="234">
        <f>ROUND(I255*H255,2)</f>
        <v>0</v>
      </c>
      <c r="BL255" s="16" t="s">
        <v>230</v>
      </c>
      <c r="BM255" s="233" t="s">
        <v>317</v>
      </c>
    </row>
    <row r="256" s="12" customFormat="1">
      <c r="B256" s="235"/>
      <c r="C256" s="236"/>
      <c r="D256" s="237" t="s">
        <v>150</v>
      </c>
      <c r="E256" s="238" t="s">
        <v>1</v>
      </c>
      <c r="F256" s="239" t="s">
        <v>163</v>
      </c>
      <c r="G256" s="236"/>
      <c r="H256" s="238" t="s">
        <v>1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150</v>
      </c>
      <c r="AU256" s="245" t="s">
        <v>86</v>
      </c>
      <c r="AV256" s="12" t="s">
        <v>84</v>
      </c>
      <c r="AW256" s="12" t="s">
        <v>32</v>
      </c>
      <c r="AX256" s="12" t="s">
        <v>76</v>
      </c>
      <c r="AY256" s="245" t="s">
        <v>139</v>
      </c>
    </row>
    <row r="257" s="13" customFormat="1">
      <c r="B257" s="246"/>
      <c r="C257" s="247"/>
      <c r="D257" s="237" t="s">
        <v>150</v>
      </c>
      <c r="E257" s="248" t="s">
        <v>1</v>
      </c>
      <c r="F257" s="249" t="s">
        <v>318</v>
      </c>
      <c r="G257" s="247"/>
      <c r="H257" s="250">
        <v>17.260999999999999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AT257" s="256" t="s">
        <v>150</v>
      </c>
      <c r="AU257" s="256" t="s">
        <v>86</v>
      </c>
      <c r="AV257" s="13" t="s">
        <v>86</v>
      </c>
      <c r="AW257" s="13" t="s">
        <v>32</v>
      </c>
      <c r="AX257" s="13" t="s">
        <v>76</v>
      </c>
      <c r="AY257" s="256" t="s">
        <v>139</v>
      </c>
    </row>
    <row r="258" s="14" customFormat="1">
      <c r="B258" s="257"/>
      <c r="C258" s="258"/>
      <c r="D258" s="237" t="s">
        <v>150</v>
      </c>
      <c r="E258" s="259" t="s">
        <v>1</v>
      </c>
      <c r="F258" s="260" t="s">
        <v>153</v>
      </c>
      <c r="G258" s="258"/>
      <c r="H258" s="261">
        <v>17.260999999999999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AT258" s="267" t="s">
        <v>150</v>
      </c>
      <c r="AU258" s="267" t="s">
        <v>86</v>
      </c>
      <c r="AV258" s="14" t="s">
        <v>148</v>
      </c>
      <c r="AW258" s="14" t="s">
        <v>32</v>
      </c>
      <c r="AX258" s="14" t="s">
        <v>84</v>
      </c>
      <c r="AY258" s="267" t="s">
        <v>139</v>
      </c>
    </row>
    <row r="259" s="1" customFormat="1" ht="24" customHeight="1">
      <c r="B259" s="37"/>
      <c r="C259" s="222" t="s">
        <v>319</v>
      </c>
      <c r="D259" s="222" t="s">
        <v>143</v>
      </c>
      <c r="E259" s="223" t="s">
        <v>320</v>
      </c>
      <c r="F259" s="224" t="s">
        <v>321</v>
      </c>
      <c r="G259" s="225" t="s">
        <v>146</v>
      </c>
      <c r="H259" s="226">
        <v>3.5</v>
      </c>
      <c r="I259" s="227"/>
      <c r="J259" s="228">
        <f>ROUND(I259*H259,2)</f>
        <v>0</v>
      </c>
      <c r="K259" s="224" t="s">
        <v>147</v>
      </c>
      <c r="L259" s="42"/>
      <c r="M259" s="229" t="s">
        <v>1</v>
      </c>
      <c r="N259" s="230" t="s">
        <v>41</v>
      </c>
      <c r="O259" s="85"/>
      <c r="P259" s="231">
        <f>O259*H259</f>
        <v>0</v>
      </c>
      <c r="Q259" s="231">
        <v>0.02197</v>
      </c>
      <c r="R259" s="231">
        <f>Q259*H259</f>
        <v>0.076895000000000005</v>
      </c>
      <c r="S259" s="231">
        <v>0</v>
      </c>
      <c r="T259" s="232">
        <f>S259*H259</f>
        <v>0</v>
      </c>
      <c r="AR259" s="233" t="s">
        <v>230</v>
      </c>
      <c r="AT259" s="233" t="s">
        <v>143</v>
      </c>
      <c r="AU259" s="233" t="s">
        <v>86</v>
      </c>
      <c r="AY259" s="16" t="s">
        <v>139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6" t="s">
        <v>84</v>
      </c>
      <c r="BK259" s="234">
        <f>ROUND(I259*H259,2)</f>
        <v>0</v>
      </c>
      <c r="BL259" s="16" t="s">
        <v>230</v>
      </c>
      <c r="BM259" s="233" t="s">
        <v>322</v>
      </c>
    </row>
    <row r="260" s="12" customFormat="1">
      <c r="B260" s="235"/>
      <c r="C260" s="236"/>
      <c r="D260" s="237" t="s">
        <v>150</v>
      </c>
      <c r="E260" s="238" t="s">
        <v>1</v>
      </c>
      <c r="F260" s="239" t="s">
        <v>323</v>
      </c>
      <c r="G260" s="236"/>
      <c r="H260" s="238" t="s">
        <v>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150</v>
      </c>
      <c r="AU260" s="245" t="s">
        <v>86</v>
      </c>
      <c r="AV260" s="12" t="s">
        <v>84</v>
      </c>
      <c r="AW260" s="12" t="s">
        <v>32</v>
      </c>
      <c r="AX260" s="12" t="s">
        <v>76</v>
      </c>
      <c r="AY260" s="245" t="s">
        <v>139</v>
      </c>
    </row>
    <row r="261" s="13" customFormat="1">
      <c r="B261" s="246"/>
      <c r="C261" s="247"/>
      <c r="D261" s="237" t="s">
        <v>150</v>
      </c>
      <c r="E261" s="248" t="s">
        <v>1</v>
      </c>
      <c r="F261" s="249" t="s">
        <v>324</v>
      </c>
      <c r="G261" s="247"/>
      <c r="H261" s="250">
        <v>2.6000000000000001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AT261" s="256" t="s">
        <v>150</v>
      </c>
      <c r="AU261" s="256" t="s">
        <v>86</v>
      </c>
      <c r="AV261" s="13" t="s">
        <v>86</v>
      </c>
      <c r="AW261" s="13" t="s">
        <v>32</v>
      </c>
      <c r="AX261" s="13" t="s">
        <v>76</v>
      </c>
      <c r="AY261" s="256" t="s">
        <v>139</v>
      </c>
    </row>
    <row r="262" s="12" customFormat="1">
      <c r="B262" s="235"/>
      <c r="C262" s="236"/>
      <c r="D262" s="237" t="s">
        <v>150</v>
      </c>
      <c r="E262" s="238" t="s">
        <v>1</v>
      </c>
      <c r="F262" s="239" t="s">
        <v>325</v>
      </c>
      <c r="G262" s="236"/>
      <c r="H262" s="238" t="s">
        <v>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150</v>
      </c>
      <c r="AU262" s="245" t="s">
        <v>86</v>
      </c>
      <c r="AV262" s="12" t="s">
        <v>84</v>
      </c>
      <c r="AW262" s="12" t="s">
        <v>32</v>
      </c>
      <c r="AX262" s="12" t="s">
        <v>76</v>
      </c>
      <c r="AY262" s="245" t="s">
        <v>139</v>
      </c>
    </row>
    <row r="263" s="13" customFormat="1">
      <c r="B263" s="246"/>
      <c r="C263" s="247"/>
      <c r="D263" s="237" t="s">
        <v>150</v>
      </c>
      <c r="E263" s="248" t="s">
        <v>1</v>
      </c>
      <c r="F263" s="249" t="s">
        <v>326</v>
      </c>
      <c r="G263" s="247"/>
      <c r="H263" s="250">
        <v>3.5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150</v>
      </c>
      <c r="AU263" s="256" t="s">
        <v>86</v>
      </c>
      <c r="AV263" s="13" t="s">
        <v>86</v>
      </c>
      <c r="AW263" s="13" t="s">
        <v>32</v>
      </c>
      <c r="AX263" s="13" t="s">
        <v>84</v>
      </c>
      <c r="AY263" s="256" t="s">
        <v>139</v>
      </c>
    </row>
    <row r="264" s="1" customFormat="1" ht="24" customHeight="1">
      <c r="B264" s="37"/>
      <c r="C264" s="222" t="s">
        <v>327</v>
      </c>
      <c r="D264" s="222" t="s">
        <v>143</v>
      </c>
      <c r="E264" s="223" t="s">
        <v>328</v>
      </c>
      <c r="F264" s="224" t="s">
        <v>329</v>
      </c>
      <c r="G264" s="225" t="s">
        <v>300</v>
      </c>
      <c r="H264" s="278"/>
      <c r="I264" s="227"/>
      <c r="J264" s="228">
        <f>ROUND(I264*H264,2)</f>
        <v>0</v>
      </c>
      <c r="K264" s="224" t="s">
        <v>147</v>
      </c>
      <c r="L264" s="42"/>
      <c r="M264" s="229" t="s">
        <v>1</v>
      </c>
      <c r="N264" s="230" t="s">
        <v>41</v>
      </c>
      <c r="O264" s="85"/>
      <c r="P264" s="231">
        <f>O264*H264</f>
        <v>0</v>
      </c>
      <c r="Q264" s="231">
        <v>0</v>
      </c>
      <c r="R264" s="231">
        <f>Q264*H264</f>
        <v>0</v>
      </c>
      <c r="S264" s="231">
        <v>0</v>
      </c>
      <c r="T264" s="232">
        <f>S264*H264</f>
        <v>0</v>
      </c>
      <c r="AR264" s="233" t="s">
        <v>230</v>
      </c>
      <c r="AT264" s="233" t="s">
        <v>143</v>
      </c>
      <c r="AU264" s="233" t="s">
        <v>86</v>
      </c>
      <c r="AY264" s="16" t="s">
        <v>139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6" t="s">
        <v>84</v>
      </c>
      <c r="BK264" s="234">
        <f>ROUND(I264*H264,2)</f>
        <v>0</v>
      </c>
      <c r="BL264" s="16" t="s">
        <v>230</v>
      </c>
      <c r="BM264" s="233" t="s">
        <v>330</v>
      </c>
    </row>
    <row r="265" s="11" customFormat="1" ht="22.8" customHeight="1">
      <c r="B265" s="206"/>
      <c r="C265" s="207"/>
      <c r="D265" s="208" t="s">
        <v>75</v>
      </c>
      <c r="E265" s="220" t="s">
        <v>331</v>
      </c>
      <c r="F265" s="220" t="s">
        <v>332</v>
      </c>
      <c r="G265" s="207"/>
      <c r="H265" s="207"/>
      <c r="I265" s="210"/>
      <c r="J265" s="221">
        <f>BK265</f>
        <v>0</v>
      </c>
      <c r="K265" s="207"/>
      <c r="L265" s="212"/>
      <c r="M265" s="213"/>
      <c r="N265" s="214"/>
      <c r="O265" s="214"/>
      <c r="P265" s="215">
        <f>P266+SUM(P267:P273)+P284</f>
        <v>0</v>
      </c>
      <c r="Q265" s="214"/>
      <c r="R265" s="215">
        <f>R266+SUM(R267:R273)+R284</f>
        <v>0</v>
      </c>
      <c r="S265" s="214"/>
      <c r="T265" s="216">
        <f>T266+SUM(T267:T273)+T284</f>
        <v>0.032759999999999997</v>
      </c>
      <c r="AR265" s="217" t="s">
        <v>86</v>
      </c>
      <c r="AT265" s="218" t="s">
        <v>75</v>
      </c>
      <c r="AU265" s="218" t="s">
        <v>84</v>
      </c>
      <c r="AY265" s="217" t="s">
        <v>139</v>
      </c>
      <c r="BK265" s="219">
        <f>BK266+SUM(BK267:BK273)+BK284</f>
        <v>0</v>
      </c>
    </row>
    <row r="266" s="1" customFormat="1" ht="24" customHeight="1">
      <c r="B266" s="37"/>
      <c r="C266" s="222" t="s">
        <v>333</v>
      </c>
      <c r="D266" s="222" t="s">
        <v>143</v>
      </c>
      <c r="E266" s="223" t="s">
        <v>334</v>
      </c>
      <c r="F266" s="224" t="s">
        <v>335</v>
      </c>
      <c r="G266" s="225" t="s">
        <v>336</v>
      </c>
      <c r="H266" s="226">
        <v>1</v>
      </c>
      <c r="I266" s="227"/>
      <c r="J266" s="228">
        <f>ROUND(I266*H266,2)</f>
        <v>0</v>
      </c>
      <c r="K266" s="224" t="s">
        <v>1</v>
      </c>
      <c r="L266" s="42"/>
      <c r="M266" s="229" t="s">
        <v>1</v>
      </c>
      <c r="N266" s="230" t="s">
        <v>41</v>
      </c>
      <c r="O266" s="85"/>
      <c r="P266" s="231">
        <f>O266*H266</f>
        <v>0</v>
      </c>
      <c r="Q266" s="231">
        <v>0</v>
      </c>
      <c r="R266" s="231">
        <f>Q266*H266</f>
        <v>0</v>
      </c>
      <c r="S266" s="231">
        <v>0.016379999999999999</v>
      </c>
      <c r="T266" s="232">
        <f>S266*H266</f>
        <v>0.016379999999999999</v>
      </c>
      <c r="AR266" s="233" t="s">
        <v>230</v>
      </c>
      <c r="AT266" s="233" t="s">
        <v>143</v>
      </c>
      <c r="AU266" s="233" t="s">
        <v>86</v>
      </c>
      <c r="AY266" s="16" t="s">
        <v>139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6" t="s">
        <v>84</v>
      </c>
      <c r="BK266" s="234">
        <f>ROUND(I266*H266,2)</f>
        <v>0</v>
      </c>
      <c r="BL266" s="16" t="s">
        <v>230</v>
      </c>
      <c r="BM266" s="233" t="s">
        <v>337</v>
      </c>
    </row>
    <row r="267" s="12" customFormat="1">
      <c r="B267" s="235"/>
      <c r="C267" s="236"/>
      <c r="D267" s="237" t="s">
        <v>150</v>
      </c>
      <c r="E267" s="238" t="s">
        <v>1</v>
      </c>
      <c r="F267" s="239" t="s">
        <v>158</v>
      </c>
      <c r="G267" s="236"/>
      <c r="H267" s="238" t="s">
        <v>1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AT267" s="245" t="s">
        <v>150</v>
      </c>
      <c r="AU267" s="245" t="s">
        <v>86</v>
      </c>
      <c r="AV267" s="12" t="s">
        <v>84</v>
      </c>
      <c r="AW267" s="12" t="s">
        <v>32</v>
      </c>
      <c r="AX267" s="12" t="s">
        <v>76</v>
      </c>
      <c r="AY267" s="245" t="s">
        <v>139</v>
      </c>
    </row>
    <row r="268" s="13" customFormat="1">
      <c r="B268" s="246"/>
      <c r="C268" s="247"/>
      <c r="D268" s="237" t="s">
        <v>150</v>
      </c>
      <c r="E268" s="248" t="s">
        <v>1</v>
      </c>
      <c r="F268" s="249" t="s">
        <v>84</v>
      </c>
      <c r="G268" s="247"/>
      <c r="H268" s="250">
        <v>1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AT268" s="256" t="s">
        <v>150</v>
      </c>
      <c r="AU268" s="256" t="s">
        <v>86</v>
      </c>
      <c r="AV268" s="13" t="s">
        <v>86</v>
      </c>
      <c r="AW268" s="13" t="s">
        <v>32</v>
      </c>
      <c r="AX268" s="13" t="s">
        <v>84</v>
      </c>
      <c r="AY268" s="256" t="s">
        <v>139</v>
      </c>
    </row>
    <row r="269" s="1" customFormat="1" ht="16.5" customHeight="1">
      <c r="B269" s="37"/>
      <c r="C269" s="222" t="s">
        <v>338</v>
      </c>
      <c r="D269" s="222" t="s">
        <v>143</v>
      </c>
      <c r="E269" s="223" t="s">
        <v>339</v>
      </c>
      <c r="F269" s="224" t="s">
        <v>340</v>
      </c>
      <c r="G269" s="225" t="s">
        <v>336</v>
      </c>
      <c r="H269" s="226">
        <v>1</v>
      </c>
      <c r="I269" s="227"/>
      <c r="J269" s="228">
        <f>ROUND(I269*H269,2)</f>
        <v>0</v>
      </c>
      <c r="K269" s="224" t="s">
        <v>1</v>
      </c>
      <c r="L269" s="42"/>
      <c r="M269" s="229" t="s">
        <v>1</v>
      </c>
      <c r="N269" s="230" t="s">
        <v>41</v>
      </c>
      <c r="O269" s="85"/>
      <c r="P269" s="231">
        <f>O269*H269</f>
        <v>0</v>
      </c>
      <c r="Q269" s="231">
        <v>0</v>
      </c>
      <c r="R269" s="231">
        <f>Q269*H269</f>
        <v>0</v>
      </c>
      <c r="S269" s="231">
        <v>0.016379999999999999</v>
      </c>
      <c r="T269" s="232">
        <f>S269*H269</f>
        <v>0.016379999999999999</v>
      </c>
      <c r="AR269" s="233" t="s">
        <v>230</v>
      </c>
      <c r="AT269" s="233" t="s">
        <v>143</v>
      </c>
      <c r="AU269" s="233" t="s">
        <v>86</v>
      </c>
      <c r="AY269" s="16" t="s">
        <v>139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6" t="s">
        <v>84</v>
      </c>
      <c r="BK269" s="234">
        <f>ROUND(I269*H269,2)</f>
        <v>0</v>
      </c>
      <c r="BL269" s="16" t="s">
        <v>230</v>
      </c>
      <c r="BM269" s="233" t="s">
        <v>341</v>
      </c>
    </row>
    <row r="270" s="12" customFormat="1">
      <c r="B270" s="235"/>
      <c r="C270" s="236"/>
      <c r="D270" s="237" t="s">
        <v>150</v>
      </c>
      <c r="E270" s="238" t="s">
        <v>1</v>
      </c>
      <c r="F270" s="239" t="s">
        <v>232</v>
      </c>
      <c r="G270" s="236"/>
      <c r="H270" s="238" t="s">
        <v>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150</v>
      </c>
      <c r="AU270" s="245" t="s">
        <v>86</v>
      </c>
      <c r="AV270" s="12" t="s">
        <v>84</v>
      </c>
      <c r="AW270" s="12" t="s">
        <v>32</v>
      </c>
      <c r="AX270" s="12" t="s">
        <v>76</v>
      </c>
      <c r="AY270" s="245" t="s">
        <v>139</v>
      </c>
    </row>
    <row r="271" s="13" customFormat="1">
      <c r="B271" s="246"/>
      <c r="C271" s="247"/>
      <c r="D271" s="237" t="s">
        <v>150</v>
      </c>
      <c r="E271" s="248" t="s">
        <v>1</v>
      </c>
      <c r="F271" s="249" t="s">
        <v>84</v>
      </c>
      <c r="G271" s="247"/>
      <c r="H271" s="250">
        <v>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AT271" s="256" t="s">
        <v>150</v>
      </c>
      <c r="AU271" s="256" t="s">
        <v>86</v>
      </c>
      <c r="AV271" s="13" t="s">
        <v>86</v>
      </c>
      <c r="AW271" s="13" t="s">
        <v>32</v>
      </c>
      <c r="AX271" s="13" t="s">
        <v>84</v>
      </c>
      <c r="AY271" s="256" t="s">
        <v>139</v>
      </c>
    </row>
    <row r="272" s="1" customFormat="1" ht="16.5" customHeight="1">
      <c r="B272" s="37"/>
      <c r="C272" s="222" t="s">
        <v>342</v>
      </c>
      <c r="D272" s="222" t="s">
        <v>143</v>
      </c>
      <c r="E272" s="223" t="s">
        <v>343</v>
      </c>
      <c r="F272" s="224" t="s">
        <v>344</v>
      </c>
      <c r="G272" s="225" t="s">
        <v>336</v>
      </c>
      <c r="H272" s="226">
        <v>3</v>
      </c>
      <c r="I272" s="227"/>
      <c r="J272" s="228">
        <f>ROUND(I272*H272,2)</f>
        <v>0</v>
      </c>
      <c r="K272" s="224" t="s">
        <v>1</v>
      </c>
      <c r="L272" s="42"/>
      <c r="M272" s="229" t="s">
        <v>1</v>
      </c>
      <c r="N272" s="230" t="s">
        <v>41</v>
      </c>
      <c r="O272" s="85"/>
      <c r="P272" s="231">
        <f>O272*H272</f>
        <v>0</v>
      </c>
      <c r="Q272" s="231">
        <v>0</v>
      </c>
      <c r="R272" s="231">
        <f>Q272*H272</f>
        <v>0</v>
      </c>
      <c r="S272" s="231">
        <v>0</v>
      </c>
      <c r="T272" s="232">
        <f>S272*H272</f>
        <v>0</v>
      </c>
      <c r="AR272" s="233" t="s">
        <v>230</v>
      </c>
      <c r="AT272" s="233" t="s">
        <v>143</v>
      </c>
      <c r="AU272" s="233" t="s">
        <v>86</v>
      </c>
      <c r="AY272" s="16" t="s">
        <v>139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6" t="s">
        <v>84</v>
      </c>
      <c r="BK272" s="234">
        <f>ROUND(I272*H272,2)</f>
        <v>0</v>
      </c>
      <c r="BL272" s="16" t="s">
        <v>230</v>
      </c>
      <c r="BM272" s="233" t="s">
        <v>345</v>
      </c>
    </row>
    <row r="273" s="11" customFormat="1" ht="20.88" customHeight="1">
      <c r="B273" s="206"/>
      <c r="C273" s="207"/>
      <c r="D273" s="208" t="s">
        <v>75</v>
      </c>
      <c r="E273" s="220" t="s">
        <v>346</v>
      </c>
      <c r="F273" s="220" t="s">
        <v>347</v>
      </c>
      <c r="G273" s="207"/>
      <c r="H273" s="207"/>
      <c r="I273" s="210"/>
      <c r="J273" s="221">
        <f>BK273</f>
        <v>0</v>
      </c>
      <c r="K273" s="207"/>
      <c r="L273" s="212"/>
      <c r="M273" s="213"/>
      <c r="N273" s="214"/>
      <c r="O273" s="214"/>
      <c r="P273" s="215">
        <f>SUM(P274:P283)</f>
        <v>0</v>
      </c>
      <c r="Q273" s="214"/>
      <c r="R273" s="215">
        <f>SUM(R274:R283)</f>
        <v>0</v>
      </c>
      <c r="S273" s="214"/>
      <c r="T273" s="216">
        <f>SUM(T274:T283)</f>
        <v>0</v>
      </c>
      <c r="AR273" s="217" t="s">
        <v>86</v>
      </c>
      <c r="AT273" s="218" t="s">
        <v>75</v>
      </c>
      <c r="AU273" s="218" t="s">
        <v>86</v>
      </c>
      <c r="AY273" s="217" t="s">
        <v>139</v>
      </c>
      <c r="BK273" s="219">
        <f>SUM(BK274:BK283)</f>
        <v>0</v>
      </c>
    </row>
    <row r="274" s="1" customFormat="1" ht="16.5" customHeight="1">
      <c r="B274" s="37"/>
      <c r="C274" s="222" t="s">
        <v>348</v>
      </c>
      <c r="D274" s="222" t="s">
        <v>143</v>
      </c>
      <c r="E274" s="223" t="s">
        <v>349</v>
      </c>
      <c r="F274" s="224" t="s">
        <v>350</v>
      </c>
      <c r="G274" s="225" t="s">
        <v>336</v>
      </c>
      <c r="H274" s="226">
        <v>1</v>
      </c>
      <c r="I274" s="227"/>
      <c r="J274" s="228">
        <f>ROUND(I274*H274,2)</f>
        <v>0</v>
      </c>
      <c r="K274" s="224" t="s">
        <v>1</v>
      </c>
      <c r="L274" s="42"/>
      <c r="M274" s="229" t="s">
        <v>1</v>
      </c>
      <c r="N274" s="230" t="s">
        <v>41</v>
      </c>
      <c r="O274" s="85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AR274" s="233" t="s">
        <v>230</v>
      </c>
      <c r="AT274" s="233" t="s">
        <v>143</v>
      </c>
      <c r="AU274" s="233" t="s">
        <v>224</v>
      </c>
      <c r="AY274" s="16" t="s">
        <v>139</v>
      </c>
      <c r="BE274" s="234">
        <f>IF(N274="základní",J274,0)</f>
        <v>0</v>
      </c>
      <c r="BF274" s="234">
        <f>IF(N274="snížená",J274,0)</f>
        <v>0</v>
      </c>
      <c r="BG274" s="234">
        <f>IF(N274="zákl. přenesená",J274,0)</f>
        <v>0</v>
      </c>
      <c r="BH274" s="234">
        <f>IF(N274="sníž. přenesená",J274,0)</f>
        <v>0</v>
      </c>
      <c r="BI274" s="234">
        <f>IF(N274="nulová",J274,0)</f>
        <v>0</v>
      </c>
      <c r="BJ274" s="16" t="s">
        <v>84</v>
      </c>
      <c r="BK274" s="234">
        <f>ROUND(I274*H274,2)</f>
        <v>0</v>
      </c>
      <c r="BL274" s="16" t="s">
        <v>230</v>
      </c>
      <c r="BM274" s="233" t="s">
        <v>351</v>
      </c>
    </row>
    <row r="275" s="1" customFormat="1">
      <c r="B275" s="37"/>
      <c r="C275" s="38"/>
      <c r="D275" s="237" t="s">
        <v>352</v>
      </c>
      <c r="E275" s="38"/>
      <c r="F275" s="279" t="s">
        <v>353</v>
      </c>
      <c r="G275" s="38"/>
      <c r="H275" s="38"/>
      <c r="I275" s="138"/>
      <c r="J275" s="38"/>
      <c r="K275" s="38"/>
      <c r="L275" s="42"/>
      <c r="M275" s="280"/>
      <c r="N275" s="85"/>
      <c r="O275" s="85"/>
      <c r="P275" s="85"/>
      <c r="Q275" s="85"/>
      <c r="R275" s="85"/>
      <c r="S275" s="85"/>
      <c r="T275" s="86"/>
      <c r="AT275" s="16" t="s">
        <v>352</v>
      </c>
      <c r="AU275" s="16" t="s">
        <v>224</v>
      </c>
    </row>
    <row r="276" s="1" customFormat="1" ht="16.5" customHeight="1">
      <c r="B276" s="37"/>
      <c r="C276" s="222" t="s">
        <v>354</v>
      </c>
      <c r="D276" s="222" t="s">
        <v>143</v>
      </c>
      <c r="E276" s="223" t="s">
        <v>355</v>
      </c>
      <c r="F276" s="224" t="s">
        <v>356</v>
      </c>
      <c r="G276" s="225" t="s">
        <v>336</v>
      </c>
      <c r="H276" s="226">
        <v>2</v>
      </c>
      <c r="I276" s="227"/>
      <c r="J276" s="228">
        <f>ROUND(I276*H276,2)</f>
        <v>0</v>
      </c>
      <c r="K276" s="224" t="s">
        <v>1</v>
      </c>
      <c r="L276" s="42"/>
      <c r="M276" s="229" t="s">
        <v>1</v>
      </c>
      <c r="N276" s="230" t="s">
        <v>41</v>
      </c>
      <c r="O276" s="85"/>
      <c r="P276" s="231">
        <f>O276*H276</f>
        <v>0</v>
      </c>
      <c r="Q276" s="231">
        <v>0</v>
      </c>
      <c r="R276" s="231">
        <f>Q276*H276</f>
        <v>0</v>
      </c>
      <c r="S276" s="231">
        <v>0</v>
      </c>
      <c r="T276" s="232">
        <f>S276*H276</f>
        <v>0</v>
      </c>
      <c r="AR276" s="233" t="s">
        <v>230</v>
      </c>
      <c r="AT276" s="233" t="s">
        <v>143</v>
      </c>
      <c r="AU276" s="233" t="s">
        <v>224</v>
      </c>
      <c r="AY276" s="16" t="s">
        <v>139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6" t="s">
        <v>84</v>
      </c>
      <c r="BK276" s="234">
        <f>ROUND(I276*H276,2)</f>
        <v>0</v>
      </c>
      <c r="BL276" s="16" t="s">
        <v>230</v>
      </c>
      <c r="BM276" s="233" t="s">
        <v>357</v>
      </c>
    </row>
    <row r="277" s="1" customFormat="1">
      <c r="B277" s="37"/>
      <c r="C277" s="38"/>
      <c r="D277" s="237" t="s">
        <v>352</v>
      </c>
      <c r="E277" s="38"/>
      <c r="F277" s="279" t="s">
        <v>358</v>
      </c>
      <c r="G277" s="38"/>
      <c r="H277" s="38"/>
      <c r="I277" s="138"/>
      <c r="J277" s="38"/>
      <c r="K277" s="38"/>
      <c r="L277" s="42"/>
      <c r="M277" s="280"/>
      <c r="N277" s="85"/>
      <c r="O277" s="85"/>
      <c r="P277" s="85"/>
      <c r="Q277" s="85"/>
      <c r="R277" s="85"/>
      <c r="S277" s="85"/>
      <c r="T277" s="86"/>
      <c r="AT277" s="16" t="s">
        <v>352</v>
      </c>
      <c r="AU277" s="16" t="s">
        <v>224</v>
      </c>
    </row>
    <row r="278" s="1" customFormat="1" ht="16.5" customHeight="1">
      <c r="B278" s="37"/>
      <c r="C278" s="222" t="s">
        <v>359</v>
      </c>
      <c r="D278" s="222" t="s">
        <v>143</v>
      </c>
      <c r="E278" s="223" t="s">
        <v>360</v>
      </c>
      <c r="F278" s="224" t="s">
        <v>361</v>
      </c>
      <c r="G278" s="225" t="s">
        <v>336</v>
      </c>
      <c r="H278" s="226">
        <v>1</v>
      </c>
      <c r="I278" s="227"/>
      <c r="J278" s="228">
        <f>ROUND(I278*H278,2)</f>
        <v>0</v>
      </c>
      <c r="K278" s="224" t="s">
        <v>1</v>
      </c>
      <c r="L278" s="42"/>
      <c r="M278" s="229" t="s">
        <v>1</v>
      </c>
      <c r="N278" s="230" t="s">
        <v>41</v>
      </c>
      <c r="O278" s="85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AR278" s="233" t="s">
        <v>230</v>
      </c>
      <c r="AT278" s="233" t="s">
        <v>143</v>
      </c>
      <c r="AU278" s="233" t="s">
        <v>224</v>
      </c>
      <c r="AY278" s="16" t="s">
        <v>139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6" t="s">
        <v>84</v>
      </c>
      <c r="BK278" s="234">
        <f>ROUND(I278*H278,2)</f>
        <v>0</v>
      </c>
      <c r="BL278" s="16" t="s">
        <v>230</v>
      </c>
      <c r="BM278" s="233" t="s">
        <v>362</v>
      </c>
    </row>
    <row r="279" s="1" customFormat="1">
      <c r="B279" s="37"/>
      <c r="C279" s="38"/>
      <c r="D279" s="237" t="s">
        <v>352</v>
      </c>
      <c r="E279" s="38"/>
      <c r="F279" s="279" t="s">
        <v>363</v>
      </c>
      <c r="G279" s="38"/>
      <c r="H279" s="38"/>
      <c r="I279" s="138"/>
      <c r="J279" s="38"/>
      <c r="K279" s="38"/>
      <c r="L279" s="42"/>
      <c r="M279" s="280"/>
      <c r="N279" s="85"/>
      <c r="O279" s="85"/>
      <c r="P279" s="85"/>
      <c r="Q279" s="85"/>
      <c r="R279" s="85"/>
      <c r="S279" s="85"/>
      <c r="T279" s="86"/>
      <c r="AT279" s="16" t="s">
        <v>352</v>
      </c>
      <c r="AU279" s="16" t="s">
        <v>224</v>
      </c>
    </row>
    <row r="280" s="1" customFormat="1" ht="16.5" customHeight="1">
      <c r="B280" s="37"/>
      <c r="C280" s="222" t="s">
        <v>364</v>
      </c>
      <c r="D280" s="222" t="s">
        <v>143</v>
      </c>
      <c r="E280" s="223" t="s">
        <v>365</v>
      </c>
      <c r="F280" s="224" t="s">
        <v>366</v>
      </c>
      <c r="G280" s="225" t="s">
        <v>336</v>
      </c>
      <c r="H280" s="226">
        <v>1</v>
      </c>
      <c r="I280" s="227"/>
      <c r="J280" s="228">
        <f>ROUND(I280*H280,2)</f>
        <v>0</v>
      </c>
      <c r="K280" s="224" t="s">
        <v>1</v>
      </c>
      <c r="L280" s="42"/>
      <c r="M280" s="229" t="s">
        <v>1</v>
      </c>
      <c r="N280" s="230" t="s">
        <v>41</v>
      </c>
      <c r="O280" s="85"/>
      <c r="P280" s="231">
        <f>O280*H280</f>
        <v>0</v>
      </c>
      <c r="Q280" s="231">
        <v>0</v>
      </c>
      <c r="R280" s="231">
        <f>Q280*H280</f>
        <v>0</v>
      </c>
      <c r="S280" s="231">
        <v>0</v>
      </c>
      <c r="T280" s="232">
        <f>S280*H280</f>
        <v>0</v>
      </c>
      <c r="AR280" s="233" t="s">
        <v>230</v>
      </c>
      <c r="AT280" s="233" t="s">
        <v>143</v>
      </c>
      <c r="AU280" s="233" t="s">
        <v>224</v>
      </c>
      <c r="AY280" s="16" t="s">
        <v>139</v>
      </c>
      <c r="BE280" s="234">
        <f>IF(N280="základní",J280,0)</f>
        <v>0</v>
      </c>
      <c r="BF280" s="234">
        <f>IF(N280="snížená",J280,0)</f>
        <v>0</v>
      </c>
      <c r="BG280" s="234">
        <f>IF(N280="zákl. přenesená",J280,0)</f>
        <v>0</v>
      </c>
      <c r="BH280" s="234">
        <f>IF(N280="sníž. přenesená",J280,0)</f>
        <v>0</v>
      </c>
      <c r="BI280" s="234">
        <f>IF(N280="nulová",J280,0)</f>
        <v>0</v>
      </c>
      <c r="BJ280" s="16" t="s">
        <v>84</v>
      </c>
      <c r="BK280" s="234">
        <f>ROUND(I280*H280,2)</f>
        <v>0</v>
      </c>
      <c r="BL280" s="16" t="s">
        <v>230</v>
      </c>
      <c r="BM280" s="233" t="s">
        <v>367</v>
      </c>
    </row>
    <row r="281" s="1" customFormat="1">
      <c r="B281" s="37"/>
      <c r="C281" s="38"/>
      <c r="D281" s="237" t="s">
        <v>352</v>
      </c>
      <c r="E281" s="38"/>
      <c r="F281" s="279" t="s">
        <v>368</v>
      </c>
      <c r="G281" s="38"/>
      <c r="H281" s="38"/>
      <c r="I281" s="138"/>
      <c r="J281" s="38"/>
      <c r="K281" s="38"/>
      <c r="L281" s="42"/>
      <c r="M281" s="280"/>
      <c r="N281" s="85"/>
      <c r="O281" s="85"/>
      <c r="P281" s="85"/>
      <c r="Q281" s="85"/>
      <c r="R281" s="85"/>
      <c r="S281" s="85"/>
      <c r="T281" s="86"/>
      <c r="AT281" s="16" t="s">
        <v>352</v>
      </c>
      <c r="AU281" s="16" t="s">
        <v>224</v>
      </c>
    </row>
    <row r="282" s="1" customFormat="1" ht="16.5" customHeight="1">
      <c r="B282" s="37"/>
      <c r="C282" s="222" t="s">
        <v>369</v>
      </c>
      <c r="D282" s="222" t="s">
        <v>143</v>
      </c>
      <c r="E282" s="223" t="s">
        <v>370</v>
      </c>
      <c r="F282" s="224" t="s">
        <v>371</v>
      </c>
      <c r="G282" s="225" t="s">
        <v>336</v>
      </c>
      <c r="H282" s="226">
        <v>1</v>
      </c>
      <c r="I282" s="227"/>
      <c r="J282" s="228">
        <f>ROUND(I282*H282,2)</f>
        <v>0</v>
      </c>
      <c r="K282" s="224" t="s">
        <v>1</v>
      </c>
      <c r="L282" s="42"/>
      <c r="M282" s="229" t="s">
        <v>1</v>
      </c>
      <c r="N282" s="230" t="s">
        <v>41</v>
      </c>
      <c r="O282" s="85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AR282" s="233" t="s">
        <v>230</v>
      </c>
      <c r="AT282" s="233" t="s">
        <v>143</v>
      </c>
      <c r="AU282" s="233" t="s">
        <v>224</v>
      </c>
      <c r="AY282" s="16" t="s">
        <v>139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6" t="s">
        <v>84</v>
      </c>
      <c r="BK282" s="234">
        <f>ROUND(I282*H282,2)</f>
        <v>0</v>
      </c>
      <c r="BL282" s="16" t="s">
        <v>230</v>
      </c>
      <c r="BM282" s="233" t="s">
        <v>372</v>
      </c>
    </row>
    <row r="283" s="1" customFormat="1">
      <c r="B283" s="37"/>
      <c r="C283" s="38"/>
      <c r="D283" s="237" t="s">
        <v>352</v>
      </c>
      <c r="E283" s="38"/>
      <c r="F283" s="279" t="s">
        <v>373</v>
      </c>
      <c r="G283" s="38"/>
      <c r="H283" s="38"/>
      <c r="I283" s="138"/>
      <c r="J283" s="38"/>
      <c r="K283" s="38"/>
      <c r="L283" s="42"/>
      <c r="M283" s="280"/>
      <c r="N283" s="85"/>
      <c r="O283" s="85"/>
      <c r="P283" s="85"/>
      <c r="Q283" s="85"/>
      <c r="R283" s="85"/>
      <c r="S283" s="85"/>
      <c r="T283" s="86"/>
      <c r="AT283" s="16" t="s">
        <v>352</v>
      </c>
      <c r="AU283" s="16" t="s">
        <v>224</v>
      </c>
    </row>
    <row r="284" s="11" customFormat="1" ht="20.88" customHeight="1">
      <c r="B284" s="206"/>
      <c r="C284" s="207"/>
      <c r="D284" s="208" t="s">
        <v>75</v>
      </c>
      <c r="E284" s="220" t="s">
        <v>374</v>
      </c>
      <c r="F284" s="220" t="s">
        <v>375</v>
      </c>
      <c r="G284" s="207"/>
      <c r="H284" s="207"/>
      <c r="I284" s="210"/>
      <c r="J284" s="221">
        <f>BK284</f>
        <v>0</v>
      </c>
      <c r="K284" s="207"/>
      <c r="L284" s="212"/>
      <c r="M284" s="213"/>
      <c r="N284" s="214"/>
      <c r="O284" s="214"/>
      <c r="P284" s="215">
        <f>SUM(P285:P298)</f>
        <v>0</v>
      </c>
      <c r="Q284" s="214"/>
      <c r="R284" s="215">
        <f>SUM(R285:R298)</f>
        <v>0</v>
      </c>
      <c r="S284" s="214"/>
      <c r="T284" s="216">
        <f>SUM(T285:T298)</f>
        <v>0</v>
      </c>
      <c r="AR284" s="217" t="s">
        <v>86</v>
      </c>
      <c r="AT284" s="218" t="s">
        <v>75</v>
      </c>
      <c r="AU284" s="218" t="s">
        <v>86</v>
      </c>
      <c r="AY284" s="217" t="s">
        <v>139</v>
      </c>
      <c r="BK284" s="219">
        <f>SUM(BK285:BK298)</f>
        <v>0</v>
      </c>
    </row>
    <row r="285" s="1" customFormat="1" ht="16.5" customHeight="1">
      <c r="B285" s="37"/>
      <c r="C285" s="222" t="s">
        <v>376</v>
      </c>
      <c r="D285" s="222" t="s">
        <v>143</v>
      </c>
      <c r="E285" s="223" t="s">
        <v>377</v>
      </c>
      <c r="F285" s="224" t="s">
        <v>378</v>
      </c>
      <c r="G285" s="225" t="s">
        <v>336</v>
      </c>
      <c r="H285" s="226">
        <v>1</v>
      </c>
      <c r="I285" s="227"/>
      <c r="J285" s="228">
        <f>ROUND(I285*H285,2)</f>
        <v>0</v>
      </c>
      <c r="K285" s="224" t="s">
        <v>1</v>
      </c>
      <c r="L285" s="42"/>
      <c r="M285" s="229" t="s">
        <v>1</v>
      </c>
      <c r="N285" s="230" t="s">
        <v>41</v>
      </c>
      <c r="O285" s="85"/>
      <c r="P285" s="231">
        <f>O285*H285</f>
        <v>0</v>
      </c>
      <c r="Q285" s="231">
        <v>0</v>
      </c>
      <c r="R285" s="231">
        <f>Q285*H285</f>
        <v>0</v>
      </c>
      <c r="S285" s="231">
        <v>0</v>
      </c>
      <c r="T285" s="232">
        <f>S285*H285</f>
        <v>0</v>
      </c>
      <c r="AR285" s="233" t="s">
        <v>230</v>
      </c>
      <c r="AT285" s="233" t="s">
        <v>143</v>
      </c>
      <c r="AU285" s="233" t="s">
        <v>224</v>
      </c>
      <c r="AY285" s="16" t="s">
        <v>139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6" t="s">
        <v>84</v>
      </c>
      <c r="BK285" s="234">
        <f>ROUND(I285*H285,2)</f>
        <v>0</v>
      </c>
      <c r="BL285" s="16" t="s">
        <v>230</v>
      </c>
      <c r="BM285" s="233" t="s">
        <v>379</v>
      </c>
    </row>
    <row r="286" s="1" customFormat="1">
      <c r="B286" s="37"/>
      <c r="C286" s="38"/>
      <c r="D286" s="237" t="s">
        <v>352</v>
      </c>
      <c r="E286" s="38"/>
      <c r="F286" s="279" t="s">
        <v>380</v>
      </c>
      <c r="G286" s="38"/>
      <c r="H286" s="38"/>
      <c r="I286" s="138"/>
      <c r="J286" s="38"/>
      <c r="K286" s="38"/>
      <c r="L286" s="42"/>
      <c r="M286" s="280"/>
      <c r="N286" s="85"/>
      <c r="O286" s="85"/>
      <c r="P286" s="85"/>
      <c r="Q286" s="85"/>
      <c r="R286" s="85"/>
      <c r="S286" s="85"/>
      <c r="T286" s="86"/>
      <c r="AT286" s="16" t="s">
        <v>352</v>
      </c>
      <c r="AU286" s="16" t="s">
        <v>224</v>
      </c>
    </row>
    <row r="287" s="1" customFormat="1" ht="16.5" customHeight="1">
      <c r="B287" s="37"/>
      <c r="C287" s="222" t="s">
        <v>381</v>
      </c>
      <c r="D287" s="222" t="s">
        <v>143</v>
      </c>
      <c r="E287" s="223" t="s">
        <v>382</v>
      </c>
      <c r="F287" s="224" t="s">
        <v>383</v>
      </c>
      <c r="G287" s="225" t="s">
        <v>336</v>
      </c>
      <c r="H287" s="226">
        <v>1</v>
      </c>
      <c r="I287" s="227"/>
      <c r="J287" s="228">
        <f>ROUND(I287*H287,2)</f>
        <v>0</v>
      </c>
      <c r="K287" s="224" t="s">
        <v>1</v>
      </c>
      <c r="L287" s="42"/>
      <c r="M287" s="229" t="s">
        <v>1</v>
      </c>
      <c r="N287" s="230" t="s">
        <v>41</v>
      </c>
      <c r="O287" s="85"/>
      <c r="P287" s="231">
        <f>O287*H287</f>
        <v>0</v>
      </c>
      <c r="Q287" s="231">
        <v>0</v>
      </c>
      <c r="R287" s="231">
        <f>Q287*H287</f>
        <v>0</v>
      </c>
      <c r="S287" s="231">
        <v>0</v>
      </c>
      <c r="T287" s="232">
        <f>S287*H287</f>
        <v>0</v>
      </c>
      <c r="AR287" s="233" t="s">
        <v>230</v>
      </c>
      <c r="AT287" s="233" t="s">
        <v>143</v>
      </c>
      <c r="AU287" s="233" t="s">
        <v>224</v>
      </c>
      <c r="AY287" s="16" t="s">
        <v>139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6" t="s">
        <v>84</v>
      </c>
      <c r="BK287" s="234">
        <f>ROUND(I287*H287,2)</f>
        <v>0</v>
      </c>
      <c r="BL287" s="16" t="s">
        <v>230</v>
      </c>
      <c r="BM287" s="233" t="s">
        <v>384</v>
      </c>
    </row>
    <row r="288" s="1" customFormat="1">
      <c r="B288" s="37"/>
      <c r="C288" s="38"/>
      <c r="D288" s="237" t="s">
        <v>352</v>
      </c>
      <c r="E288" s="38"/>
      <c r="F288" s="279" t="s">
        <v>385</v>
      </c>
      <c r="G288" s="38"/>
      <c r="H288" s="38"/>
      <c r="I288" s="138"/>
      <c r="J288" s="38"/>
      <c r="K288" s="38"/>
      <c r="L288" s="42"/>
      <c r="M288" s="280"/>
      <c r="N288" s="85"/>
      <c r="O288" s="85"/>
      <c r="P288" s="85"/>
      <c r="Q288" s="85"/>
      <c r="R288" s="85"/>
      <c r="S288" s="85"/>
      <c r="T288" s="86"/>
      <c r="AT288" s="16" t="s">
        <v>352</v>
      </c>
      <c r="AU288" s="16" t="s">
        <v>224</v>
      </c>
    </row>
    <row r="289" s="1" customFormat="1" ht="16.5" customHeight="1">
      <c r="B289" s="37"/>
      <c r="C289" s="222" t="s">
        <v>386</v>
      </c>
      <c r="D289" s="222" t="s">
        <v>143</v>
      </c>
      <c r="E289" s="223" t="s">
        <v>387</v>
      </c>
      <c r="F289" s="224" t="s">
        <v>388</v>
      </c>
      <c r="G289" s="225" t="s">
        <v>336</v>
      </c>
      <c r="H289" s="226">
        <v>1</v>
      </c>
      <c r="I289" s="227"/>
      <c r="J289" s="228">
        <f>ROUND(I289*H289,2)</f>
        <v>0</v>
      </c>
      <c r="K289" s="224" t="s">
        <v>1</v>
      </c>
      <c r="L289" s="42"/>
      <c r="M289" s="229" t="s">
        <v>1</v>
      </c>
      <c r="N289" s="230" t="s">
        <v>41</v>
      </c>
      <c r="O289" s="85"/>
      <c r="P289" s="231">
        <f>O289*H289</f>
        <v>0</v>
      </c>
      <c r="Q289" s="231">
        <v>0</v>
      </c>
      <c r="R289" s="231">
        <f>Q289*H289</f>
        <v>0</v>
      </c>
      <c r="S289" s="231">
        <v>0</v>
      </c>
      <c r="T289" s="232">
        <f>S289*H289</f>
        <v>0</v>
      </c>
      <c r="AR289" s="233" t="s">
        <v>230</v>
      </c>
      <c r="AT289" s="233" t="s">
        <v>143</v>
      </c>
      <c r="AU289" s="233" t="s">
        <v>224</v>
      </c>
      <c r="AY289" s="16" t="s">
        <v>139</v>
      </c>
      <c r="BE289" s="234">
        <f>IF(N289="základní",J289,0)</f>
        <v>0</v>
      </c>
      <c r="BF289" s="234">
        <f>IF(N289="snížená",J289,0)</f>
        <v>0</v>
      </c>
      <c r="BG289" s="234">
        <f>IF(N289="zákl. přenesená",J289,0)</f>
        <v>0</v>
      </c>
      <c r="BH289" s="234">
        <f>IF(N289="sníž. přenesená",J289,0)</f>
        <v>0</v>
      </c>
      <c r="BI289" s="234">
        <f>IF(N289="nulová",J289,0)</f>
        <v>0</v>
      </c>
      <c r="BJ289" s="16" t="s">
        <v>84</v>
      </c>
      <c r="BK289" s="234">
        <f>ROUND(I289*H289,2)</f>
        <v>0</v>
      </c>
      <c r="BL289" s="16" t="s">
        <v>230</v>
      </c>
      <c r="BM289" s="233" t="s">
        <v>389</v>
      </c>
    </row>
    <row r="290" s="1" customFormat="1">
      <c r="B290" s="37"/>
      <c r="C290" s="38"/>
      <c r="D290" s="237" t="s">
        <v>352</v>
      </c>
      <c r="E290" s="38"/>
      <c r="F290" s="279" t="s">
        <v>390</v>
      </c>
      <c r="G290" s="38"/>
      <c r="H290" s="38"/>
      <c r="I290" s="138"/>
      <c r="J290" s="38"/>
      <c r="K290" s="38"/>
      <c r="L290" s="42"/>
      <c r="M290" s="280"/>
      <c r="N290" s="85"/>
      <c r="O290" s="85"/>
      <c r="P290" s="85"/>
      <c r="Q290" s="85"/>
      <c r="R290" s="85"/>
      <c r="S290" s="85"/>
      <c r="T290" s="86"/>
      <c r="AT290" s="16" t="s">
        <v>352</v>
      </c>
      <c r="AU290" s="16" t="s">
        <v>224</v>
      </c>
    </row>
    <row r="291" s="1" customFormat="1" ht="16.5" customHeight="1">
      <c r="B291" s="37"/>
      <c r="C291" s="222" t="s">
        <v>391</v>
      </c>
      <c r="D291" s="222" t="s">
        <v>143</v>
      </c>
      <c r="E291" s="223" t="s">
        <v>392</v>
      </c>
      <c r="F291" s="224" t="s">
        <v>393</v>
      </c>
      <c r="G291" s="225" t="s">
        <v>336</v>
      </c>
      <c r="H291" s="226">
        <v>1</v>
      </c>
      <c r="I291" s="227"/>
      <c r="J291" s="228">
        <f>ROUND(I291*H291,2)</f>
        <v>0</v>
      </c>
      <c r="K291" s="224" t="s">
        <v>1</v>
      </c>
      <c r="L291" s="42"/>
      <c r="M291" s="229" t="s">
        <v>1</v>
      </c>
      <c r="N291" s="230" t="s">
        <v>41</v>
      </c>
      <c r="O291" s="85"/>
      <c r="P291" s="231">
        <f>O291*H291</f>
        <v>0</v>
      </c>
      <c r="Q291" s="231">
        <v>0</v>
      </c>
      <c r="R291" s="231">
        <f>Q291*H291</f>
        <v>0</v>
      </c>
      <c r="S291" s="231">
        <v>0</v>
      </c>
      <c r="T291" s="232">
        <f>S291*H291</f>
        <v>0</v>
      </c>
      <c r="AR291" s="233" t="s">
        <v>230</v>
      </c>
      <c r="AT291" s="233" t="s">
        <v>143</v>
      </c>
      <c r="AU291" s="233" t="s">
        <v>224</v>
      </c>
      <c r="AY291" s="16" t="s">
        <v>139</v>
      </c>
      <c r="BE291" s="234">
        <f>IF(N291="základní",J291,0)</f>
        <v>0</v>
      </c>
      <c r="BF291" s="234">
        <f>IF(N291="snížená",J291,0)</f>
        <v>0</v>
      </c>
      <c r="BG291" s="234">
        <f>IF(N291="zákl. přenesená",J291,0)</f>
        <v>0</v>
      </c>
      <c r="BH291" s="234">
        <f>IF(N291="sníž. přenesená",J291,0)</f>
        <v>0</v>
      </c>
      <c r="BI291" s="234">
        <f>IF(N291="nulová",J291,0)</f>
        <v>0</v>
      </c>
      <c r="BJ291" s="16" t="s">
        <v>84</v>
      </c>
      <c r="BK291" s="234">
        <f>ROUND(I291*H291,2)</f>
        <v>0</v>
      </c>
      <c r="BL291" s="16" t="s">
        <v>230</v>
      </c>
      <c r="BM291" s="233" t="s">
        <v>394</v>
      </c>
    </row>
    <row r="292" s="1" customFormat="1">
      <c r="B292" s="37"/>
      <c r="C292" s="38"/>
      <c r="D292" s="237" t="s">
        <v>352</v>
      </c>
      <c r="E292" s="38"/>
      <c r="F292" s="279" t="s">
        <v>395</v>
      </c>
      <c r="G292" s="38"/>
      <c r="H292" s="38"/>
      <c r="I292" s="138"/>
      <c r="J292" s="38"/>
      <c r="K292" s="38"/>
      <c r="L292" s="42"/>
      <c r="M292" s="280"/>
      <c r="N292" s="85"/>
      <c r="O292" s="85"/>
      <c r="P292" s="85"/>
      <c r="Q292" s="85"/>
      <c r="R292" s="85"/>
      <c r="S292" s="85"/>
      <c r="T292" s="86"/>
      <c r="AT292" s="16" t="s">
        <v>352</v>
      </c>
      <c r="AU292" s="16" t="s">
        <v>224</v>
      </c>
    </row>
    <row r="293" s="1" customFormat="1" ht="16.5" customHeight="1">
      <c r="B293" s="37"/>
      <c r="C293" s="222" t="s">
        <v>396</v>
      </c>
      <c r="D293" s="222" t="s">
        <v>143</v>
      </c>
      <c r="E293" s="223" t="s">
        <v>397</v>
      </c>
      <c r="F293" s="224" t="s">
        <v>398</v>
      </c>
      <c r="G293" s="225" t="s">
        <v>336</v>
      </c>
      <c r="H293" s="226">
        <v>1</v>
      </c>
      <c r="I293" s="227"/>
      <c r="J293" s="228">
        <f>ROUND(I293*H293,2)</f>
        <v>0</v>
      </c>
      <c r="K293" s="224" t="s">
        <v>1</v>
      </c>
      <c r="L293" s="42"/>
      <c r="M293" s="229" t="s">
        <v>1</v>
      </c>
      <c r="N293" s="230" t="s">
        <v>41</v>
      </c>
      <c r="O293" s="85"/>
      <c r="P293" s="231">
        <f>O293*H293</f>
        <v>0</v>
      </c>
      <c r="Q293" s="231">
        <v>0</v>
      </c>
      <c r="R293" s="231">
        <f>Q293*H293</f>
        <v>0</v>
      </c>
      <c r="S293" s="231">
        <v>0</v>
      </c>
      <c r="T293" s="232">
        <f>S293*H293</f>
        <v>0</v>
      </c>
      <c r="AR293" s="233" t="s">
        <v>230</v>
      </c>
      <c r="AT293" s="233" t="s">
        <v>143</v>
      </c>
      <c r="AU293" s="233" t="s">
        <v>224</v>
      </c>
      <c r="AY293" s="16" t="s">
        <v>139</v>
      </c>
      <c r="BE293" s="234">
        <f>IF(N293="základní",J293,0)</f>
        <v>0</v>
      </c>
      <c r="BF293" s="234">
        <f>IF(N293="snížená",J293,0)</f>
        <v>0</v>
      </c>
      <c r="BG293" s="234">
        <f>IF(N293="zákl. přenesená",J293,0)</f>
        <v>0</v>
      </c>
      <c r="BH293" s="234">
        <f>IF(N293="sníž. přenesená",J293,0)</f>
        <v>0</v>
      </c>
      <c r="BI293" s="234">
        <f>IF(N293="nulová",J293,0)</f>
        <v>0</v>
      </c>
      <c r="BJ293" s="16" t="s">
        <v>84</v>
      </c>
      <c r="BK293" s="234">
        <f>ROUND(I293*H293,2)</f>
        <v>0</v>
      </c>
      <c r="BL293" s="16" t="s">
        <v>230</v>
      </c>
      <c r="BM293" s="233" t="s">
        <v>399</v>
      </c>
    </row>
    <row r="294" s="1" customFormat="1">
      <c r="B294" s="37"/>
      <c r="C294" s="38"/>
      <c r="D294" s="237" t="s">
        <v>352</v>
      </c>
      <c r="E294" s="38"/>
      <c r="F294" s="279" t="s">
        <v>400</v>
      </c>
      <c r="G294" s="38"/>
      <c r="H294" s="38"/>
      <c r="I294" s="138"/>
      <c r="J294" s="38"/>
      <c r="K294" s="38"/>
      <c r="L294" s="42"/>
      <c r="M294" s="280"/>
      <c r="N294" s="85"/>
      <c r="O294" s="85"/>
      <c r="P294" s="85"/>
      <c r="Q294" s="85"/>
      <c r="R294" s="85"/>
      <c r="S294" s="85"/>
      <c r="T294" s="86"/>
      <c r="AT294" s="16" t="s">
        <v>352</v>
      </c>
      <c r="AU294" s="16" t="s">
        <v>224</v>
      </c>
    </row>
    <row r="295" s="1" customFormat="1" ht="16.5" customHeight="1">
      <c r="B295" s="37"/>
      <c r="C295" s="222" t="s">
        <v>401</v>
      </c>
      <c r="D295" s="222" t="s">
        <v>143</v>
      </c>
      <c r="E295" s="223" t="s">
        <v>402</v>
      </c>
      <c r="F295" s="224" t="s">
        <v>403</v>
      </c>
      <c r="G295" s="225" t="s">
        <v>336</v>
      </c>
      <c r="H295" s="226">
        <v>1</v>
      </c>
      <c r="I295" s="227"/>
      <c r="J295" s="228">
        <f>ROUND(I295*H295,2)</f>
        <v>0</v>
      </c>
      <c r="K295" s="224" t="s">
        <v>1</v>
      </c>
      <c r="L295" s="42"/>
      <c r="M295" s="229" t="s">
        <v>1</v>
      </c>
      <c r="N295" s="230" t="s">
        <v>41</v>
      </c>
      <c r="O295" s="85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AR295" s="233" t="s">
        <v>230</v>
      </c>
      <c r="AT295" s="233" t="s">
        <v>143</v>
      </c>
      <c r="AU295" s="233" t="s">
        <v>224</v>
      </c>
      <c r="AY295" s="16" t="s">
        <v>139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6" t="s">
        <v>84</v>
      </c>
      <c r="BK295" s="234">
        <f>ROUND(I295*H295,2)</f>
        <v>0</v>
      </c>
      <c r="BL295" s="16" t="s">
        <v>230</v>
      </c>
      <c r="BM295" s="233" t="s">
        <v>404</v>
      </c>
    </row>
    <row r="296" s="1" customFormat="1">
      <c r="B296" s="37"/>
      <c r="C296" s="38"/>
      <c r="D296" s="237" t="s">
        <v>352</v>
      </c>
      <c r="E296" s="38"/>
      <c r="F296" s="279" t="s">
        <v>405</v>
      </c>
      <c r="G296" s="38"/>
      <c r="H296" s="38"/>
      <c r="I296" s="138"/>
      <c r="J296" s="38"/>
      <c r="K296" s="38"/>
      <c r="L296" s="42"/>
      <c r="M296" s="280"/>
      <c r="N296" s="85"/>
      <c r="O296" s="85"/>
      <c r="P296" s="85"/>
      <c r="Q296" s="85"/>
      <c r="R296" s="85"/>
      <c r="S296" s="85"/>
      <c r="T296" s="86"/>
      <c r="AT296" s="16" t="s">
        <v>352</v>
      </c>
      <c r="AU296" s="16" t="s">
        <v>224</v>
      </c>
    </row>
    <row r="297" s="1" customFormat="1" ht="16.5" customHeight="1">
      <c r="B297" s="37"/>
      <c r="C297" s="222" t="s">
        <v>406</v>
      </c>
      <c r="D297" s="222" t="s">
        <v>143</v>
      </c>
      <c r="E297" s="223" t="s">
        <v>407</v>
      </c>
      <c r="F297" s="224" t="s">
        <v>408</v>
      </c>
      <c r="G297" s="225" t="s">
        <v>336</v>
      </c>
      <c r="H297" s="226">
        <v>1</v>
      </c>
      <c r="I297" s="227"/>
      <c r="J297" s="228">
        <f>ROUND(I297*H297,2)</f>
        <v>0</v>
      </c>
      <c r="K297" s="224" t="s">
        <v>1</v>
      </c>
      <c r="L297" s="42"/>
      <c r="M297" s="229" t="s">
        <v>1</v>
      </c>
      <c r="N297" s="230" t="s">
        <v>41</v>
      </c>
      <c r="O297" s="85"/>
      <c r="P297" s="231">
        <f>O297*H297</f>
        <v>0</v>
      </c>
      <c r="Q297" s="231">
        <v>0</v>
      </c>
      <c r="R297" s="231">
        <f>Q297*H297</f>
        <v>0</v>
      </c>
      <c r="S297" s="231">
        <v>0</v>
      </c>
      <c r="T297" s="232">
        <f>S297*H297</f>
        <v>0</v>
      </c>
      <c r="AR297" s="233" t="s">
        <v>230</v>
      </c>
      <c r="AT297" s="233" t="s">
        <v>143</v>
      </c>
      <c r="AU297" s="233" t="s">
        <v>224</v>
      </c>
      <c r="AY297" s="16" t="s">
        <v>139</v>
      </c>
      <c r="BE297" s="234">
        <f>IF(N297="základní",J297,0)</f>
        <v>0</v>
      </c>
      <c r="BF297" s="234">
        <f>IF(N297="snížená",J297,0)</f>
        <v>0</v>
      </c>
      <c r="BG297" s="234">
        <f>IF(N297="zákl. přenesená",J297,0)</f>
        <v>0</v>
      </c>
      <c r="BH297" s="234">
        <f>IF(N297="sníž. přenesená",J297,0)</f>
        <v>0</v>
      </c>
      <c r="BI297" s="234">
        <f>IF(N297="nulová",J297,0)</f>
        <v>0</v>
      </c>
      <c r="BJ297" s="16" t="s">
        <v>84</v>
      </c>
      <c r="BK297" s="234">
        <f>ROUND(I297*H297,2)</f>
        <v>0</v>
      </c>
      <c r="BL297" s="16" t="s">
        <v>230</v>
      </c>
      <c r="BM297" s="233" t="s">
        <v>409</v>
      </c>
    </row>
    <row r="298" s="1" customFormat="1">
      <c r="B298" s="37"/>
      <c r="C298" s="38"/>
      <c r="D298" s="237" t="s">
        <v>352</v>
      </c>
      <c r="E298" s="38"/>
      <c r="F298" s="279" t="s">
        <v>410</v>
      </c>
      <c r="G298" s="38"/>
      <c r="H298" s="38"/>
      <c r="I298" s="138"/>
      <c r="J298" s="38"/>
      <c r="K298" s="38"/>
      <c r="L298" s="42"/>
      <c r="M298" s="280"/>
      <c r="N298" s="85"/>
      <c r="O298" s="85"/>
      <c r="P298" s="85"/>
      <c r="Q298" s="85"/>
      <c r="R298" s="85"/>
      <c r="S298" s="85"/>
      <c r="T298" s="86"/>
      <c r="AT298" s="16" t="s">
        <v>352</v>
      </c>
      <c r="AU298" s="16" t="s">
        <v>224</v>
      </c>
    </row>
    <row r="299" s="11" customFormat="1" ht="22.8" customHeight="1">
      <c r="B299" s="206"/>
      <c r="C299" s="207"/>
      <c r="D299" s="208" t="s">
        <v>75</v>
      </c>
      <c r="E299" s="220" t="s">
        <v>411</v>
      </c>
      <c r="F299" s="220" t="s">
        <v>412</v>
      </c>
      <c r="G299" s="207"/>
      <c r="H299" s="207"/>
      <c r="I299" s="210"/>
      <c r="J299" s="221">
        <f>BK299</f>
        <v>0</v>
      </c>
      <c r="K299" s="207"/>
      <c r="L299" s="212"/>
      <c r="M299" s="213"/>
      <c r="N299" s="214"/>
      <c r="O299" s="214"/>
      <c r="P299" s="215">
        <f>SUM(P300:P346)</f>
        <v>0</v>
      </c>
      <c r="Q299" s="214"/>
      <c r="R299" s="215">
        <f>SUM(R300:R346)</f>
        <v>9.9371198399999994</v>
      </c>
      <c r="S299" s="214"/>
      <c r="T299" s="216">
        <f>SUM(T300:T346)</f>
        <v>0</v>
      </c>
      <c r="AR299" s="217" t="s">
        <v>86</v>
      </c>
      <c r="AT299" s="218" t="s">
        <v>75</v>
      </c>
      <c r="AU299" s="218" t="s">
        <v>84</v>
      </c>
      <c r="AY299" s="217" t="s">
        <v>139</v>
      </c>
      <c r="BK299" s="219">
        <f>SUM(BK300:BK346)</f>
        <v>0</v>
      </c>
    </row>
    <row r="300" s="1" customFormat="1" ht="24" customHeight="1">
      <c r="B300" s="37"/>
      <c r="C300" s="222" t="s">
        <v>413</v>
      </c>
      <c r="D300" s="222" t="s">
        <v>143</v>
      </c>
      <c r="E300" s="223" t="s">
        <v>414</v>
      </c>
      <c r="F300" s="224" t="s">
        <v>415</v>
      </c>
      <c r="G300" s="225" t="s">
        <v>416</v>
      </c>
      <c r="H300" s="226">
        <v>190.089</v>
      </c>
      <c r="I300" s="227"/>
      <c r="J300" s="228">
        <f>ROUND(I300*H300,2)</f>
        <v>0</v>
      </c>
      <c r="K300" s="224" t="s">
        <v>147</v>
      </c>
      <c r="L300" s="42"/>
      <c r="M300" s="229" t="s">
        <v>1</v>
      </c>
      <c r="N300" s="230" t="s">
        <v>41</v>
      </c>
      <c r="O300" s="85"/>
      <c r="P300" s="231">
        <f>O300*H300</f>
        <v>0</v>
      </c>
      <c r="Q300" s="231">
        <v>0.00562</v>
      </c>
      <c r="R300" s="231">
        <f>Q300*H300</f>
        <v>1.06830018</v>
      </c>
      <c r="S300" s="231">
        <v>0</v>
      </c>
      <c r="T300" s="232">
        <f>S300*H300</f>
        <v>0</v>
      </c>
      <c r="AR300" s="233" t="s">
        <v>230</v>
      </c>
      <c r="AT300" s="233" t="s">
        <v>143</v>
      </c>
      <c r="AU300" s="233" t="s">
        <v>86</v>
      </c>
      <c r="AY300" s="16" t="s">
        <v>139</v>
      </c>
      <c r="BE300" s="234">
        <f>IF(N300="základní",J300,0)</f>
        <v>0</v>
      </c>
      <c r="BF300" s="234">
        <f>IF(N300="snížená",J300,0)</f>
        <v>0</v>
      </c>
      <c r="BG300" s="234">
        <f>IF(N300="zákl. přenesená",J300,0)</f>
        <v>0</v>
      </c>
      <c r="BH300" s="234">
        <f>IF(N300="sníž. přenesená",J300,0)</f>
        <v>0</v>
      </c>
      <c r="BI300" s="234">
        <f>IF(N300="nulová",J300,0)</f>
        <v>0</v>
      </c>
      <c r="BJ300" s="16" t="s">
        <v>84</v>
      </c>
      <c r="BK300" s="234">
        <f>ROUND(I300*H300,2)</f>
        <v>0</v>
      </c>
      <c r="BL300" s="16" t="s">
        <v>230</v>
      </c>
      <c r="BM300" s="233" t="s">
        <v>417</v>
      </c>
    </row>
    <row r="301" s="12" customFormat="1">
      <c r="B301" s="235"/>
      <c r="C301" s="236"/>
      <c r="D301" s="237" t="s">
        <v>150</v>
      </c>
      <c r="E301" s="238" t="s">
        <v>1</v>
      </c>
      <c r="F301" s="239" t="s">
        <v>418</v>
      </c>
      <c r="G301" s="236"/>
      <c r="H301" s="238" t="s">
        <v>1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AT301" s="245" t="s">
        <v>150</v>
      </c>
      <c r="AU301" s="245" t="s">
        <v>86</v>
      </c>
      <c r="AV301" s="12" t="s">
        <v>84</v>
      </c>
      <c r="AW301" s="12" t="s">
        <v>32</v>
      </c>
      <c r="AX301" s="12" t="s">
        <v>76</v>
      </c>
      <c r="AY301" s="245" t="s">
        <v>139</v>
      </c>
    </row>
    <row r="302" s="13" customFormat="1">
      <c r="B302" s="246"/>
      <c r="C302" s="247"/>
      <c r="D302" s="237" t="s">
        <v>150</v>
      </c>
      <c r="E302" s="248" t="s">
        <v>1</v>
      </c>
      <c r="F302" s="249" t="s">
        <v>419</v>
      </c>
      <c r="G302" s="247"/>
      <c r="H302" s="250">
        <v>12.768000000000001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AT302" s="256" t="s">
        <v>150</v>
      </c>
      <c r="AU302" s="256" t="s">
        <v>86</v>
      </c>
      <c r="AV302" s="13" t="s">
        <v>86</v>
      </c>
      <c r="AW302" s="13" t="s">
        <v>32</v>
      </c>
      <c r="AX302" s="13" t="s">
        <v>76</v>
      </c>
      <c r="AY302" s="256" t="s">
        <v>139</v>
      </c>
    </row>
    <row r="303" s="12" customFormat="1">
      <c r="B303" s="235"/>
      <c r="C303" s="236"/>
      <c r="D303" s="237" t="s">
        <v>150</v>
      </c>
      <c r="E303" s="238" t="s">
        <v>1</v>
      </c>
      <c r="F303" s="239" t="s">
        <v>234</v>
      </c>
      <c r="G303" s="236"/>
      <c r="H303" s="238" t="s">
        <v>1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AT303" s="245" t="s">
        <v>150</v>
      </c>
      <c r="AU303" s="245" t="s">
        <v>86</v>
      </c>
      <c r="AV303" s="12" t="s">
        <v>84</v>
      </c>
      <c r="AW303" s="12" t="s">
        <v>32</v>
      </c>
      <c r="AX303" s="12" t="s">
        <v>76</v>
      </c>
      <c r="AY303" s="245" t="s">
        <v>139</v>
      </c>
    </row>
    <row r="304" s="13" customFormat="1">
      <c r="B304" s="246"/>
      <c r="C304" s="247"/>
      <c r="D304" s="237" t="s">
        <v>150</v>
      </c>
      <c r="E304" s="248" t="s">
        <v>1</v>
      </c>
      <c r="F304" s="249" t="s">
        <v>420</v>
      </c>
      <c r="G304" s="247"/>
      <c r="H304" s="250">
        <v>10.475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AT304" s="256" t="s">
        <v>150</v>
      </c>
      <c r="AU304" s="256" t="s">
        <v>86</v>
      </c>
      <c r="AV304" s="13" t="s">
        <v>86</v>
      </c>
      <c r="AW304" s="13" t="s">
        <v>32</v>
      </c>
      <c r="AX304" s="13" t="s">
        <v>76</v>
      </c>
      <c r="AY304" s="256" t="s">
        <v>139</v>
      </c>
    </row>
    <row r="305" s="12" customFormat="1">
      <c r="B305" s="235"/>
      <c r="C305" s="236"/>
      <c r="D305" s="237" t="s">
        <v>150</v>
      </c>
      <c r="E305" s="238" t="s">
        <v>1</v>
      </c>
      <c r="F305" s="239" t="s">
        <v>163</v>
      </c>
      <c r="G305" s="236"/>
      <c r="H305" s="238" t="s">
        <v>1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AT305" s="245" t="s">
        <v>150</v>
      </c>
      <c r="AU305" s="245" t="s">
        <v>86</v>
      </c>
      <c r="AV305" s="12" t="s">
        <v>84</v>
      </c>
      <c r="AW305" s="12" t="s">
        <v>32</v>
      </c>
      <c r="AX305" s="12" t="s">
        <v>76</v>
      </c>
      <c r="AY305" s="245" t="s">
        <v>139</v>
      </c>
    </row>
    <row r="306" s="13" customFormat="1">
      <c r="B306" s="246"/>
      <c r="C306" s="247"/>
      <c r="D306" s="237" t="s">
        <v>150</v>
      </c>
      <c r="E306" s="248" t="s">
        <v>1</v>
      </c>
      <c r="F306" s="249" t="s">
        <v>421</v>
      </c>
      <c r="G306" s="247"/>
      <c r="H306" s="250">
        <v>19.516999999999999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AT306" s="256" t="s">
        <v>150</v>
      </c>
      <c r="AU306" s="256" t="s">
        <v>86</v>
      </c>
      <c r="AV306" s="13" t="s">
        <v>86</v>
      </c>
      <c r="AW306" s="13" t="s">
        <v>32</v>
      </c>
      <c r="AX306" s="13" t="s">
        <v>76</v>
      </c>
      <c r="AY306" s="256" t="s">
        <v>139</v>
      </c>
    </row>
    <row r="307" s="12" customFormat="1">
      <c r="B307" s="235"/>
      <c r="C307" s="236"/>
      <c r="D307" s="237" t="s">
        <v>150</v>
      </c>
      <c r="E307" s="238" t="s">
        <v>1</v>
      </c>
      <c r="F307" s="239" t="s">
        <v>158</v>
      </c>
      <c r="G307" s="236"/>
      <c r="H307" s="238" t="s">
        <v>1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AT307" s="245" t="s">
        <v>150</v>
      </c>
      <c r="AU307" s="245" t="s">
        <v>86</v>
      </c>
      <c r="AV307" s="12" t="s">
        <v>84</v>
      </c>
      <c r="AW307" s="12" t="s">
        <v>32</v>
      </c>
      <c r="AX307" s="12" t="s">
        <v>76</v>
      </c>
      <c r="AY307" s="245" t="s">
        <v>139</v>
      </c>
    </row>
    <row r="308" s="13" customFormat="1">
      <c r="B308" s="246"/>
      <c r="C308" s="247"/>
      <c r="D308" s="237" t="s">
        <v>150</v>
      </c>
      <c r="E308" s="248" t="s">
        <v>1</v>
      </c>
      <c r="F308" s="249" t="s">
        <v>422</v>
      </c>
      <c r="G308" s="247"/>
      <c r="H308" s="250">
        <v>125.482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AT308" s="256" t="s">
        <v>150</v>
      </c>
      <c r="AU308" s="256" t="s">
        <v>86</v>
      </c>
      <c r="AV308" s="13" t="s">
        <v>86</v>
      </c>
      <c r="AW308" s="13" t="s">
        <v>32</v>
      </c>
      <c r="AX308" s="13" t="s">
        <v>76</v>
      </c>
      <c r="AY308" s="256" t="s">
        <v>139</v>
      </c>
    </row>
    <row r="309" s="12" customFormat="1">
      <c r="B309" s="235"/>
      <c r="C309" s="236"/>
      <c r="D309" s="237" t="s">
        <v>150</v>
      </c>
      <c r="E309" s="238" t="s">
        <v>1</v>
      </c>
      <c r="F309" s="239" t="s">
        <v>161</v>
      </c>
      <c r="G309" s="236"/>
      <c r="H309" s="238" t="s">
        <v>1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AT309" s="245" t="s">
        <v>150</v>
      </c>
      <c r="AU309" s="245" t="s">
        <v>86</v>
      </c>
      <c r="AV309" s="12" t="s">
        <v>84</v>
      </c>
      <c r="AW309" s="12" t="s">
        <v>32</v>
      </c>
      <c r="AX309" s="12" t="s">
        <v>76</v>
      </c>
      <c r="AY309" s="245" t="s">
        <v>139</v>
      </c>
    </row>
    <row r="310" s="13" customFormat="1">
      <c r="B310" s="246"/>
      <c r="C310" s="247"/>
      <c r="D310" s="237" t="s">
        <v>150</v>
      </c>
      <c r="E310" s="248" t="s">
        <v>1</v>
      </c>
      <c r="F310" s="249" t="s">
        <v>423</v>
      </c>
      <c r="G310" s="247"/>
      <c r="H310" s="250">
        <v>21.847000000000001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AT310" s="256" t="s">
        <v>150</v>
      </c>
      <c r="AU310" s="256" t="s">
        <v>86</v>
      </c>
      <c r="AV310" s="13" t="s">
        <v>86</v>
      </c>
      <c r="AW310" s="13" t="s">
        <v>32</v>
      </c>
      <c r="AX310" s="13" t="s">
        <v>76</v>
      </c>
      <c r="AY310" s="256" t="s">
        <v>139</v>
      </c>
    </row>
    <row r="311" s="14" customFormat="1">
      <c r="B311" s="257"/>
      <c r="C311" s="258"/>
      <c r="D311" s="237" t="s">
        <v>150</v>
      </c>
      <c r="E311" s="259" t="s">
        <v>1</v>
      </c>
      <c r="F311" s="260" t="s">
        <v>153</v>
      </c>
      <c r="G311" s="258"/>
      <c r="H311" s="261">
        <v>190.08900000000003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AT311" s="267" t="s">
        <v>150</v>
      </c>
      <c r="AU311" s="267" t="s">
        <v>86</v>
      </c>
      <c r="AV311" s="14" t="s">
        <v>148</v>
      </c>
      <c r="AW311" s="14" t="s">
        <v>32</v>
      </c>
      <c r="AX311" s="14" t="s">
        <v>84</v>
      </c>
      <c r="AY311" s="267" t="s">
        <v>139</v>
      </c>
    </row>
    <row r="312" s="1" customFormat="1" ht="24" customHeight="1">
      <c r="B312" s="37"/>
      <c r="C312" s="268" t="s">
        <v>217</v>
      </c>
      <c r="D312" s="268" t="s">
        <v>289</v>
      </c>
      <c r="E312" s="269" t="s">
        <v>424</v>
      </c>
      <c r="F312" s="270" t="s">
        <v>425</v>
      </c>
      <c r="G312" s="271" t="s">
        <v>426</v>
      </c>
      <c r="H312" s="272">
        <v>475.22300000000001</v>
      </c>
      <c r="I312" s="273"/>
      <c r="J312" s="274">
        <f>ROUND(I312*H312,2)</f>
        <v>0</v>
      </c>
      <c r="K312" s="270" t="s">
        <v>147</v>
      </c>
      <c r="L312" s="275"/>
      <c r="M312" s="276" t="s">
        <v>1</v>
      </c>
      <c r="N312" s="277" t="s">
        <v>41</v>
      </c>
      <c r="O312" s="85"/>
      <c r="P312" s="231">
        <f>O312*H312</f>
        <v>0</v>
      </c>
      <c r="Q312" s="231">
        <v>0.0010200000000000001</v>
      </c>
      <c r="R312" s="231">
        <f>Q312*H312</f>
        <v>0.48472746000000005</v>
      </c>
      <c r="S312" s="231">
        <v>0</v>
      </c>
      <c r="T312" s="232">
        <f>S312*H312</f>
        <v>0</v>
      </c>
      <c r="AR312" s="233" t="s">
        <v>293</v>
      </c>
      <c r="AT312" s="233" t="s">
        <v>289</v>
      </c>
      <c r="AU312" s="233" t="s">
        <v>86</v>
      </c>
      <c r="AY312" s="16" t="s">
        <v>139</v>
      </c>
      <c r="BE312" s="234">
        <f>IF(N312="základní",J312,0)</f>
        <v>0</v>
      </c>
      <c r="BF312" s="234">
        <f>IF(N312="snížená",J312,0)</f>
        <v>0</v>
      </c>
      <c r="BG312" s="234">
        <f>IF(N312="zákl. přenesená",J312,0)</f>
        <v>0</v>
      </c>
      <c r="BH312" s="234">
        <f>IF(N312="sníž. přenesená",J312,0)</f>
        <v>0</v>
      </c>
      <c r="BI312" s="234">
        <f>IF(N312="nulová",J312,0)</f>
        <v>0</v>
      </c>
      <c r="BJ312" s="16" t="s">
        <v>84</v>
      </c>
      <c r="BK312" s="234">
        <f>ROUND(I312*H312,2)</f>
        <v>0</v>
      </c>
      <c r="BL312" s="16" t="s">
        <v>230</v>
      </c>
      <c r="BM312" s="233" t="s">
        <v>427</v>
      </c>
    </row>
    <row r="313" s="13" customFormat="1">
      <c r="B313" s="246"/>
      <c r="C313" s="247"/>
      <c r="D313" s="237" t="s">
        <v>150</v>
      </c>
      <c r="E313" s="248" t="s">
        <v>1</v>
      </c>
      <c r="F313" s="249" t="s">
        <v>428</v>
      </c>
      <c r="G313" s="247"/>
      <c r="H313" s="250">
        <v>475.22300000000001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AT313" s="256" t="s">
        <v>150</v>
      </c>
      <c r="AU313" s="256" t="s">
        <v>86</v>
      </c>
      <c r="AV313" s="13" t="s">
        <v>86</v>
      </c>
      <c r="AW313" s="13" t="s">
        <v>32</v>
      </c>
      <c r="AX313" s="13" t="s">
        <v>84</v>
      </c>
      <c r="AY313" s="256" t="s">
        <v>139</v>
      </c>
    </row>
    <row r="314" s="1" customFormat="1" ht="24" customHeight="1">
      <c r="B314" s="37"/>
      <c r="C314" s="222" t="s">
        <v>429</v>
      </c>
      <c r="D314" s="222" t="s">
        <v>143</v>
      </c>
      <c r="E314" s="223" t="s">
        <v>430</v>
      </c>
      <c r="F314" s="224" t="s">
        <v>431</v>
      </c>
      <c r="G314" s="225" t="s">
        <v>146</v>
      </c>
      <c r="H314" s="226">
        <v>266.05000000000001</v>
      </c>
      <c r="I314" s="227"/>
      <c r="J314" s="228">
        <f>ROUND(I314*H314,2)</f>
        <v>0</v>
      </c>
      <c r="K314" s="224" t="s">
        <v>147</v>
      </c>
      <c r="L314" s="42"/>
      <c r="M314" s="229" t="s">
        <v>1</v>
      </c>
      <c r="N314" s="230" t="s">
        <v>41</v>
      </c>
      <c r="O314" s="85"/>
      <c r="P314" s="231">
        <f>O314*H314</f>
        <v>0</v>
      </c>
      <c r="Q314" s="231">
        <v>0.0054000000000000003</v>
      </c>
      <c r="R314" s="231">
        <f>Q314*H314</f>
        <v>1.4366700000000001</v>
      </c>
      <c r="S314" s="231">
        <v>0</v>
      </c>
      <c r="T314" s="232">
        <f>S314*H314</f>
        <v>0</v>
      </c>
      <c r="AR314" s="233" t="s">
        <v>230</v>
      </c>
      <c r="AT314" s="233" t="s">
        <v>143</v>
      </c>
      <c r="AU314" s="233" t="s">
        <v>86</v>
      </c>
      <c r="AY314" s="16" t="s">
        <v>139</v>
      </c>
      <c r="BE314" s="234">
        <f>IF(N314="základní",J314,0)</f>
        <v>0</v>
      </c>
      <c r="BF314" s="234">
        <f>IF(N314="snížená",J314,0)</f>
        <v>0</v>
      </c>
      <c r="BG314" s="234">
        <f>IF(N314="zákl. přenesená",J314,0)</f>
        <v>0</v>
      </c>
      <c r="BH314" s="234">
        <f>IF(N314="sníž. přenesená",J314,0)</f>
        <v>0</v>
      </c>
      <c r="BI314" s="234">
        <f>IF(N314="nulová",J314,0)</f>
        <v>0</v>
      </c>
      <c r="BJ314" s="16" t="s">
        <v>84</v>
      </c>
      <c r="BK314" s="234">
        <f>ROUND(I314*H314,2)</f>
        <v>0</v>
      </c>
      <c r="BL314" s="16" t="s">
        <v>230</v>
      </c>
      <c r="BM314" s="233" t="s">
        <v>432</v>
      </c>
    </row>
    <row r="315" s="12" customFormat="1">
      <c r="B315" s="235"/>
      <c r="C315" s="236"/>
      <c r="D315" s="237" t="s">
        <v>150</v>
      </c>
      <c r="E315" s="238" t="s">
        <v>1</v>
      </c>
      <c r="F315" s="239" t="s">
        <v>158</v>
      </c>
      <c r="G315" s="236"/>
      <c r="H315" s="238" t="s">
        <v>1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AT315" s="245" t="s">
        <v>150</v>
      </c>
      <c r="AU315" s="245" t="s">
        <v>86</v>
      </c>
      <c r="AV315" s="12" t="s">
        <v>84</v>
      </c>
      <c r="AW315" s="12" t="s">
        <v>32</v>
      </c>
      <c r="AX315" s="12" t="s">
        <v>76</v>
      </c>
      <c r="AY315" s="245" t="s">
        <v>139</v>
      </c>
    </row>
    <row r="316" s="13" customFormat="1">
      <c r="B316" s="246"/>
      <c r="C316" s="247"/>
      <c r="D316" s="237" t="s">
        <v>150</v>
      </c>
      <c r="E316" s="248" t="s">
        <v>1</v>
      </c>
      <c r="F316" s="249" t="s">
        <v>237</v>
      </c>
      <c r="G316" s="247"/>
      <c r="H316" s="250">
        <v>179.25999999999999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AT316" s="256" t="s">
        <v>150</v>
      </c>
      <c r="AU316" s="256" t="s">
        <v>86</v>
      </c>
      <c r="AV316" s="13" t="s">
        <v>86</v>
      </c>
      <c r="AW316" s="13" t="s">
        <v>32</v>
      </c>
      <c r="AX316" s="13" t="s">
        <v>76</v>
      </c>
      <c r="AY316" s="256" t="s">
        <v>139</v>
      </c>
    </row>
    <row r="317" s="12" customFormat="1">
      <c r="B317" s="235"/>
      <c r="C317" s="236"/>
      <c r="D317" s="237" t="s">
        <v>150</v>
      </c>
      <c r="E317" s="238" t="s">
        <v>1</v>
      </c>
      <c r="F317" s="239" t="s">
        <v>161</v>
      </c>
      <c r="G317" s="236"/>
      <c r="H317" s="238" t="s">
        <v>1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AT317" s="245" t="s">
        <v>150</v>
      </c>
      <c r="AU317" s="245" t="s">
        <v>86</v>
      </c>
      <c r="AV317" s="12" t="s">
        <v>84</v>
      </c>
      <c r="AW317" s="12" t="s">
        <v>32</v>
      </c>
      <c r="AX317" s="12" t="s">
        <v>76</v>
      </c>
      <c r="AY317" s="245" t="s">
        <v>139</v>
      </c>
    </row>
    <row r="318" s="13" customFormat="1">
      <c r="B318" s="246"/>
      <c r="C318" s="247"/>
      <c r="D318" s="237" t="s">
        <v>150</v>
      </c>
      <c r="E318" s="248" t="s">
        <v>1</v>
      </c>
      <c r="F318" s="249" t="s">
        <v>182</v>
      </c>
      <c r="G318" s="247"/>
      <c r="H318" s="250">
        <v>31.210000000000001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AT318" s="256" t="s">
        <v>150</v>
      </c>
      <c r="AU318" s="256" t="s">
        <v>86</v>
      </c>
      <c r="AV318" s="13" t="s">
        <v>86</v>
      </c>
      <c r="AW318" s="13" t="s">
        <v>32</v>
      </c>
      <c r="AX318" s="13" t="s">
        <v>76</v>
      </c>
      <c r="AY318" s="256" t="s">
        <v>139</v>
      </c>
    </row>
    <row r="319" s="12" customFormat="1">
      <c r="B319" s="235"/>
      <c r="C319" s="236"/>
      <c r="D319" s="237" t="s">
        <v>150</v>
      </c>
      <c r="E319" s="238" t="s">
        <v>1</v>
      </c>
      <c r="F319" s="239" t="s">
        <v>232</v>
      </c>
      <c r="G319" s="236"/>
      <c r="H319" s="238" t="s">
        <v>1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AT319" s="245" t="s">
        <v>150</v>
      </c>
      <c r="AU319" s="245" t="s">
        <v>86</v>
      </c>
      <c r="AV319" s="12" t="s">
        <v>84</v>
      </c>
      <c r="AW319" s="12" t="s">
        <v>32</v>
      </c>
      <c r="AX319" s="12" t="s">
        <v>76</v>
      </c>
      <c r="AY319" s="245" t="s">
        <v>139</v>
      </c>
    </row>
    <row r="320" s="13" customFormat="1">
      <c r="B320" s="246"/>
      <c r="C320" s="247"/>
      <c r="D320" s="237" t="s">
        <v>150</v>
      </c>
      <c r="E320" s="248" t="s">
        <v>1</v>
      </c>
      <c r="F320" s="249" t="s">
        <v>233</v>
      </c>
      <c r="G320" s="247"/>
      <c r="H320" s="250">
        <v>15.800000000000001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AT320" s="256" t="s">
        <v>150</v>
      </c>
      <c r="AU320" s="256" t="s">
        <v>86</v>
      </c>
      <c r="AV320" s="13" t="s">
        <v>86</v>
      </c>
      <c r="AW320" s="13" t="s">
        <v>32</v>
      </c>
      <c r="AX320" s="13" t="s">
        <v>76</v>
      </c>
      <c r="AY320" s="256" t="s">
        <v>139</v>
      </c>
    </row>
    <row r="321" s="12" customFormat="1">
      <c r="B321" s="235"/>
      <c r="C321" s="236"/>
      <c r="D321" s="237" t="s">
        <v>150</v>
      </c>
      <c r="E321" s="238" t="s">
        <v>1</v>
      </c>
      <c r="F321" s="239" t="s">
        <v>433</v>
      </c>
      <c r="G321" s="236"/>
      <c r="H321" s="238" t="s">
        <v>1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AT321" s="245" t="s">
        <v>150</v>
      </c>
      <c r="AU321" s="245" t="s">
        <v>86</v>
      </c>
      <c r="AV321" s="12" t="s">
        <v>84</v>
      </c>
      <c r="AW321" s="12" t="s">
        <v>32</v>
      </c>
      <c r="AX321" s="12" t="s">
        <v>76</v>
      </c>
      <c r="AY321" s="245" t="s">
        <v>139</v>
      </c>
    </row>
    <row r="322" s="13" customFormat="1">
      <c r="B322" s="246"/>
      <c r="C322" s="247"/>
      <c r="D322" s="237" t="s">
        <v>150</v>
      </c>
      <c r="E322" s="248" t="s">
        <v>1</v>
      </c>
      <c r="F322" s="249" t="s">
        <v>235</v>
      </c>
      <c r="G322" s="247"/>
      <c r="H322" s="250">
        <v>17.66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AT322" s="256" t="s">
        <v>150</v>
      </c>
      <c r="AU322" s="256" t="s">
        <v>86</v>
      </c>
      <c r="AV322" s="13" t="s">
        <v>86</v>
      </c>
      <c r="AW322" s="13" t="s">
        <v>32</v>
      </c>
      <c r="AX322" s="13" t="s">
        <v>76</v>
      </c>
      <c r="AY322" s="256" t="s">
        <v>139</v>
      </c>
    </row>
    <row r="323" s="12" customFormat="1">
      <c r="B323" s="235"/>
      <c r="C323" s="236"/>
      <c r="D323" s="237" t="s">
        <v>150</v>
      </c>
      <c r="E323" s="238" t="s">
        <v>1</v>
      </c>
      <c r="F323" s="239" t="s">
        <v>434</v>
      </c>
      <c r="G323" s="236"/>
      <c r="H323" s="238" t="s">
        <v>1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AT323" s="245" t="s">
        <v>150</v>
      </c>
      <c r="AU323" s="245" t="s">
        <v>86</v>
      </c>
      <c r="AV323" s="12" t="s">
        <v>84</v>
      </c>
      <c r="AW323" s="12" t="s">
        <v>32</v>
      </c>
      <c r="AX323" s="12" t="s">
        <v>76</v>
      </c>
      <c r="AY323" s="245" t="s">
        <v>139</v>
      </c>
    </row>
    <row r="324" s="13" customFormat="1">
      <c r="B324" s="246"/>
      <c r="C324" s="247"/>
      <c r="D324" s="237" t="s">
        <v>150</v>
      </c>
      <c r="E324" s="248" t="s">
        <v>1</v>
      </c>
      <c r="F324" s="249" t="s">
        <v>236</v>
      </c>
      <c r="G324" s="247"/>
      <c r="H324" s="250">
        <v>22.120000000000001</v>
      </c>
      <c r="I324" s="251"/>
      <c r="J324" s="247"/>
      <c r="K324" s="247"/>
      <c r="L324" s="252"/>
      <c r="M324" s="253"/>
      <c r="N324" s="254"/>
      <c r="O324" s="254"/>
      <c r="P324" s="254"/>
      <c r="Q324" s="254"/>
      <c r="R324" s="254"/>
      <c r="S324" s="254"/>
      <c r="T324" s="255"/>
      <c r="AT324" s="256" t="s">
        <v>150</v>
      </c>
      <c r="AU324" s="256" t="s">
        <v>86</v>
      </c>
      <c r="AV324" s="13" t="s">
        <v>86</v>
      </c>
      <c r="AW324" s="13" t="s">
        <v>32</v>
      </c>
      <c r="AX324" s="13" t="s">
        <v>76</v>
      </c>
      <c r="AY324" s="256" t="s">
        <v>139</v>
      </c>
    </row>
    <row r="325" s="14" customFormat="1">
      <c r="B325" s="257"/>
      <c r="C325" s="258"/>
      <c r="D325" s="237" t="s">
        <v>150</v>
      </c>
      <c r="E325" s="259" t="s">
        <v>1</v>
      </c>
      <c r="F325" s="260" t="s">
        <v>153</v>
      </c>
      <c r="G325" s="258"/>
      <c r="H325" s="261">
        <v>266.05000000000001</v>
      </c>
      <c r="I325" s="262"/>
      <c r="J325" s="258"/>
      <c r="K325" s="258"/>
      <c r="L325" s="263"/>
      <c r="M325" s="264"/>
      <c r="N325" s="265"/>
      <c r="O325" s="265"/>
      <c r="P325" s="265"/>
      <c r="Q325" s="265"/>
      <c r="R325" s="265"/>
      <c r="S325" s="265"/>
      <c r="T325" s="266"/>
      <c r="AT325" s="267" t="s">
        <v>150</v>
      </c>
      <c r="AU325" s="267" t="s">
        <v>86</v>
      </c>
      <c r="AV325" s="14" t="s">
        <v>148</v>
      </c>
      <c r="AW325" s="14" t="s">
        <v>32</v>
      </c>
      <c r="AX325" s="14" t="s">
        <v>84</v>
      </c>
      <c r="AY325" s="267" t="s">
        <v>139</v>
      </c>
    </row>
    <row r="326" s="1" customFormat="1" ht="36" customHeight="1">
      <c r="B326" s="37"/>
      <c r="C326" s="268" t="s">
        <v>435</v>
      </c>
      <c r="D326" s="268" t="s">
        <v>289</v>
      </c>
      <c r="E326" s="269" t="s">
        <v>436</v>
      </c>
      <c r="F326" s="270" t="s">
        <v>437</v>
      </c>
      <c r="G326" s="271" t="s">
        <v>146</v>
      </c>
      <c r="H326" s="272">
        <v>319.25999999999999</v>
      </c>
      <c r="I326" s="273"/>
      <c r="J326" s="274">
        <f>ROUND(I326*H326,2)</f>
        <v>0</v>
      </c>
      <c r="K326" s="270" t="s">
        <v>147</v>
      </c>
      <c r="L326" s="275"/>
      <c r="M326" s="276" t="s">
        <v>1</v>
      </c>
      <c r="N326" s="277" t="s">
        <v>41</v>
      </c>
      <c r="O326" s="85"/>
      <c r="P326" s="231">
        <f>O326*H326</f>
        <v>0</v>
      </c>
      <c r="Q326" s="231">
        <v>0.019199999999999998</v>
      </c>
      <c r="R326" s="231">
        <f>Q326*H326</f>
        <v>6.1297919999999992</v>
      </c>
      <c r="S326" s="231">
        <v>0</v>
      </c>
      <c r="T326" s="232">
        <f>S326*H326</f>
        <v>0</v>
      </c>
      <c r="AR326" s="233" t="s">
        <v>293</v>
      </c>
      <c r="AT326" s="233" t="s">
        <v>289</v>
      </c>
      <c r="AU326" s="233" t="s">
        <v>86</v>
      </c>
      <c r="AY326" s="16" t="s">
        <v>139</v>
      </c>
      <c r="BE326" s="234">
        <f>IF(N326="základní",J326,0)</f>
        <v>0</v>
      </c>
      <c r="BF326" s="234">
        <f>IF(N326="snížená",J326,0)</f>
        <v>0</v>
      </c>
      <c r="BG326" s="234">
        <f>IF(N326="zákl. přenesená",J326,0)</f>
        <v>0</v>
      </c>
      <c r="BH326" s="234">
        <f>IF(N326="sníž. přenesená",J326,0)</f>
        <v>0</v>
      </c>
      <c r="BI326" s="234">
        <f>IF(N326="nulová",J326,0)</f>
        <v>0</v>
      </c>
      <c r="BJ326" s="16" t="s">
        <v>84</v>
      </c>
      <c r="BK326" s="234">
        <f>ROUND(I326*H326,2)</f>
        <v>0</v>
      </c>
      <c r="BL326" s="16" t="s">
        <v>230</v>
      </c>
      <c r="BM326" s="233" t="s">
        <v>438</v>
      </c>
    </row>
    <row r="327" s="13" customFormat="1">
      <c r="B327" s="246"/>
      <c r="C327" s="247"/>
      <c r="D327" s="237" t="s">
        <v>150</v>
      </c>
      <c r="E327" s="247"/>
      <c r="F327" s="249" t="s">
        <v>439</v>
      </c>
      <c r="G327" s="247"/>
      <c r="H327" s="250">
        <v>319.25999999999999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AT327" s="256" t="s">
        <v>150</v>
      </c>
      <c r="AU327" s="256" t="s">
        <v>86</v>
      </c>
      <c r="AV327" s="13" t="s">
        <v>86</v>
      </c>
      <c r="AW327" s="13" t="s">
        <v>4</v>
      </c>
      <c r="AX327" s="13" t="s">
        <v>84</v>
      </c>
      <c r="AY327" s="256" t="s">
        <v>139</v>
      </c>
    </row>
    <row r="328" s="1" customFormat="1" ht="16.5" customHeight="1">
      <c r="B328" s="37"/>
      <c r="C328" s="222" t="s">
        <v>440</v>
      </c>
      <c r="D328" s="222" t="s">
        <v>143</v>
      </c>
      <c r="E328" s="223" t="s">
        <v>441</v>
      </c>
      <c r="F328" s="224" t="s">
        <v>442</v>
      </c>
      <c r="G328" s="225" t="s">
        <v>146</v>
      </c>
      <c r="H328" s="226">
        <v>532.53999999999996</v>
      </c>
      <c r="I328" s="227"/>
      <c r="J328" s="228">
        <f>ROUND(I328*H328,2)</f>
        <v>0</v>
      </c>
      <c r="K328" s="224" t="s">
        <v>147</v>
      </c>
      <c r="L328" s="42"/>
      <c r="M328" s="229" t="s">
        <v>1</v>
      </c>
      <c r="N328" s="230" t="s">
        <v>41</v>
      </c>
      <c r="O328" s="85"/>
      <c r="P328" s="231">
        <f>O328*H328</f>
        <v>0</v>
      </c>
      <c r="Q328" s="231">
        <v>0.00029999999999999997</v>
      </c>
      <c r="R328" s="231">
        <f>Q328*H328</f>
        <v>0.15976199999999999</v>
      </c>
      <c r="S328" s="231">
        <v>0</v>
      </c>
      <c r="T328" s="232">
        <f>S328*H328</f>
        <v>0</v>
      </c>
      <c r="AR328" s="233" t="s">
        <v>230</v>
      </c>
      <c r="AT328" s="233" t="s">
        <v>143</v>
      </c>
      <c r="AU328" s="233" t="s">
        <v>86</v>
      </c>
      <c r="AY328" s="16" t="s">
        <v>139</v>
      </c>
      <c r="BE328" s="234">
        <f>IF(N328="základní",J328,0)</f>
        <v>0</v>
      </c>
      <c r="BF328" s="234">
        <f>IF(N328="snížená",J328,0)</f>
        <v>0</v>
      </c>
      <c r="BG328" s="234">
        <f>IF(N328="zákl. přenesená",J328,0)</f>
        <v>0</v>
      </c>
      <c r="BH328" s="234">
        <f>IF(N328="sníž. přenesená",J328,0)</f>
        <v>0</v>
      </c>
      <c r="BI328" s="234">
        <f>IF(N328="nulová",J328,0)</f>
        <v>0</v>
      </c>
      <c r="BJ328" s="16" t="s">
        <v>84</v>
      </c>
      <c r="BK328" s="234">
        <f>ROUND(I328*H328,2)</f>
        <v>0</v>
      </c>
      <c r="BL328" s="16" t="s">
        <v>230</v>
      </c>
      <c r="BM328" s="233" t="s">
        <v>443</v>
      </c>
    </row>
    <row r="329" s="12" customFormat="1">
      <c r="B329" s="235"/>
      <c r="C329" s="236"/>
      <c r="D329" s="237" t="s">
        <v>150</v>
      </c>
      <c r="E329" s="238" t="s">
        <v>1</v>
      </c>
      <c r="F329" s="239" t="s">
        <v>444</v>
      </c>
      <c r="G329" s="236"/>
      <c r="H329" s="238" t="s">
        <v>1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AT329" s="245" t="s">
        <v>150</v>
      </c>
      <c r="AU329" s="245" t="s">
        <v>86</v>
      </c>
      <c r="AV329" s="12" t="s">
        <v>84</v>
      </c>
      <c r="AW329" s="12" t="s">
        <v>32</v>
      </c>
      <c r="AX329" s="12" t="s">
        <v>76</v>
      </c>
      <c r="AY329" s="245" t="s">
        <v>139</v>
      </c>
    </row>
    <row r="330" s="13" customFormat="1">
      <c r="B330" s="246"/>
      <c r="C330" s="247"/>
      <c r="D330" s="237" t="s">
        <v>150</v>
      </c>
      <c r="E330" s="248" t="s">
        <v>1</v>
      </c>
      <c r="F330" s="249" t="s">
        <v>445</v>
      </c>
      <c r="G330" s="247"/>
      <c r="H330" s="250">
        <v>266.26999999999998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AT330" s="256" t="s">
        <v>150</v>
      </c>
      <c r="AU330" s="256" t="s">
        <v>86</v>
      </c>
      <c r="AV330" s="13" t="s">
        <v>86</v>
      </c>
      <c r="AW330" s="13" t="s">
        <v>32</v>
      </c>
      <c r="AX330" s="13" t="s">
        <v>76</v>
      </c>
      <c r="AY330" s="256" t="s">
        <v>139</v>
      </c>
    </row>
    <row r="331" s="12" customFormat="1">
      <c r="B331" s="235"/>
      <c r="C331" s="236"/>
      <c r="D331" s="237" t="s">
        <v>150</v>
      </c>
      <c r="E331" s="238" t="s">
        <v>1</v>
      </c>
      <c r="F331" s="239" t="s">
        <v>446</v>
      </c>
      <c r="G331" s="236"/>
      <c r="H331" s="238" t="s">
        <v>1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AT331" s="245" t="s">
        <v>150</v>
      </c>
      <c r="AU331" s="245" t="s">
        <v>86</v>
      </c>
      <c r="AV331" s="12" t="s">
        <v>84</v>
      </c>
      <c r="AW331" s="12" t="s">
        <v>32</v>
      </c>
      <c r="AX331" s="12" t="s">
        <v>76</v>
      </c>
      <c r="AY331" s="245" t="s">
        <v>139</v>
      </c>
    </row>
    <row r="332" s="13" customFormat="1">
      <c r="B332" s="246"/>
      <c r="C332" s="247"/>
      <c r="D332" s="237" t="s">
        <v>150</v>
      </c>
      <c r="E332" s="248" t="s">
        <v>1</v>
      </c>
      <c r="F332" s="249" t="s">
        <v>445</v>
      </c>
      <c r="G332" s="247"/>
      <c r="H332" s="250">
        <v>266.26999999999998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AT332" s="256" t="s">
        <v>150</v>
      </c>
      <c r="AU332" s="256" t="s">
        <v>86</v>
      </c>
      <c r="AV332" s="13" t="s">
        <v>86</v>
      </c>
      <c r="AW332" s="13" t="s">
        <v>32</v>
      </c>
      <c r="AX332" s="13" t="s">
        <v>76</v>
      </c>
      <c r="AY332" s="256" t="s">
        <v>139</v>
      </c>
    </row>
    <row r="333" s="14" customFormat="1">
      <c r="B333" s="257"/>
      <c r="C333" s="258"/>
      <c r="D333" s="237" t="s">
        <v>150</v>
      </c>
      <c r="E333" s="259" t="s">
        <v>1</v>
      </c>
      <c r="F333" s="260" t="s">
        <v>153</v>
      </c>
      <c r="G333" s="258"/>
      <c r="H333" s="261">
        <v>532.53999999999996</v>
      </c>
      <c r="I333" s="262"/>
      <c r="J333" s="258"/>
      <c r="K333" s="258"/>
      <c r="L333" s="263"/>
      <c r="M333" s="264"/>
      <c r="N333" s="265"/>
      <c r="O333" s="265"/>
      <c r="P333" s="265"/>
      <c r="Q333" s="265"/>
      <c r="R333" s="265"/>
      <c r="S333" s="265"/>
      <c r="T333" s="266"/>
      <c r="AT333" s="267" t="s">
        <v>150</v>
      </c>
      <c r="AU333" s="267" t="s">
        <v>86</v>
      </c>
      <c r="AV333" s="14" t="s">
        <v>148</v>
      </c>
      <c r="AW333" s="14" t="s">
        <v>32</v>
      </c>
      <c r="AX333" s="14" t="s">
        <v>84</v>
      </c>
      <c r="AY333" s="267" t="s">
        <v>139</v>
      </c>
    </row>
    <row r="334" s="1" customFormat="1" ht="16.5" customHeight="1">
      <c r="B334" s="37"/>
      <c r="C334" s="222" t="s">
        <v>447</v>
      </c>
      <c r="D334" s="222" t="s">
        <v>143</v>
      </c>
      <c r="E334" s="223" t="s">
        <v>448</v>
      </c>
      <c r="F334" s="224" t="s">
        <v>449</v>
      </c>
      <c r="G334" s="225" t="s">
        <v>146</v>
      </c>
      <c r="H334" s="226">
        <v>86.790000000000006</v>
      </c>
      <c r="I334" s="227"/>
      <c r="J334" s="228">
        <f>ROUND(I334*H334,2)</f>
        <v>0</v>
      </c>
      <c r="K334" s="224" t="s">
        <v>147</v>
      </c>
      <c r="L334" s="42"/>
      <c r="M334" s="229" t="s">
        <v>1</v>
      </c>
      <c r="N334" s="230" t="s">
        <v>41</v>
      </c>
      <c r="O334" s="85"/>
      <c r="P334" s="231">
        <f>O334*H334</f>
        <v>0</v>
      </c>
      <c r="Q334" s="231">
        <v>0.0075799999999999999</v>
      </c>
      <c r="R334" s="231">
        <f>Q334*H334</f>
        <v>0.65786820000000001</v>
      </c>
      <c r="S334" s="231">
        <v>0</v>
      </c>
      <c r="T334" s="232">
        <f>S334*H334</f>
        <v>0</v>
      </c>
      <c r="AR334" s="233" t="s">
        <v>230</v>
      </c>
      <c r="AT334" s="233" t="s">
        <v>143</v>
      </c>
      <c r="AU334" s="233" t="s">
        <v>86</v>
      </c>
      <c r="AY334" s="16" t="s">
        <v>139</v>
      </c>
      <c r="BE334" s="234">
        <f>IF(N334="základní",J334,0)</f>
        <v>0</v>
      </c>
      <c r="BF334" s="234">
        <f>IF(N334="snížená",J334,0)</f>
        <v>0</v>
      </c>
      <c r="BG334" s="234">
        <f>IF(N334="zákl. přenesená",J334,0)</f>
        <v>0</v>
      </c>
      <c r="BH334" s="234">
        <f>IF(N334="sníž. přenesená",J334,0)</f>
        <v>0</v>
      </c>
      <c r="BI334" s="234">
        <f>IF(N334="nulová",J334,0)</f>
        <v>0</v>
      </c>
      <c r="BJ334" s="16" t="s">
        <v>84</v>
      </c>
      <c r="BK334" s="234">
        <f>ROUND(I334*H334,2)</f>
        <v>0</v>
      </c>
      <c r="BL334" s="16" t="s">
        <v>230</v>
      </c>
      <c r="BM334" s="233" t="s">
        <v>450</v>
      </c>
    </row>
    <row r="335" s="12" customFormat="1">
      <c r="B335" s="235"/>
      <c r="C335" s="236"/>
      <c r="D335" s="237" t="s">
        <v>150</v>
      </c>
      <c r="E335" s="238" t="s">
        <v>1</v>
      </c>
      <c r="F335" s="239" t="s">
        <v>232</v>
      </c>
      <c r="G335" s="236"/>
      <c r="H335" s="238" t="s">
        <v>1</v>
      </c>
      <c r="I335" s="240"/>
      <c r="J335" s="236"/>
      <c r="K335" s="236"/>
      <c r="L335" s="241"/>
      <c r="M335" s="242"/>
      <c r="N335" s="243"/>
      <c r="O335" s="243"/>
      <c r="P335" s="243"/>
      <c r="Q335" s="243"/>
      <c r="R335" s="243"/>
      <c r="S335" s="243"/>
      <c r="T335" s="244"/>
      <c r="AT335" s="245" t="s">
        <v>150</v>
      </c>
      <c r="AU335" s="245" t="s">
        <v>86</v>
      </c>
      <c r="AV335" s="12" t="s">
        <v>84</v>
      </c>
      <c r="AW335" s="12" t="s">
        <v>32</v>
      </c>
      <c r="AX335" s="12" t="s">
        <v>76</v>
      </c>
      <c r="AY335" s="245" t="s">
        <v>139</v>
      </c>
    </row>
    <row r="336" s="13" customFormat="1">
      <c r="B336" s="246"/>
      <c r="C336" s="247"/>
      <c r="D336" s="237" t="s">
        <v>150</v>
      </c>
      <c r="E336" s="248" t="s">
        <v>1</v>
      </c>
      <c r="F336" s="249" t="s">
        <v>233</v>
      </c>
      <c r="G336" s="247"/>
      <c r="H336" s="250">
        <v>15.800000000000001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AT336" s="256" t="s">
        <v>150</v>
      </c>
      <c r="AU336" s="256" t="s">
        <v>86</v>
      </c>
      <c r="AV336" s="13" t="s">
        <v>86</v>
      </c>
      <c r="AW336" s="13" t="s">
        <v>32</v>
      </c>
      <c r="AX336" s="13" t="s">
        <v>76</v>
      </c>
      <c r="AY336" s="256" t="s">
        <v>139</v>
      </c>
    </row>
    <row r="337" s="12" customFormat="1">
      <c r="B337" s="235"/>
      <c r="C337" s="236"/>
      <c r="D337" s="237" t="s">
        <v>150</v>
      </c>
      <c r="E337" s="238" t="s">
        <v>1</v>
      </c>
      <c r="F337" s="239" t="s">
        <v>433</v>
      </c>
      <c r="G337" s="236"/>
      <c r="H337" s="238" t="s">
        <v>1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AT337" s="245" t="s">
        <v>150</v>
      </c>
      <c r="AU337" s="245" t="s">
        <v>86</v>
      </c>
      <c r="AV337" s="12" t="s">
        <v>84</v>
      </c>
      <c r="AW337" s="12" t="s">
        <v>32</v>
      </c>
      <c r="AX337" s="12" t="s">
        <v>76</v>
      </c>
      <c r="AY337" s="245" t="s">
        <v>139</v>
      </c>
    </row>
    <row r="338" s="13" customFormat="1">
      <c r="B338" s="246"/>
      <c r="C338" s="247"/>
      <c r="D338" s="237" t="s">
        <v>150</v>
      </c>
      <c r="E338" s="248" t="s">
        <v>1</v>
      </c>
      <c r="F338" s="249" t="s">
        <v>235</v>
      </c>
      <c r="G338" s="247"/>
      <c r="H338" s="250">
        <v>17.66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AT338" s="256" t="s">
        <v>150</v>
      </c>
      <c r="AU338" s="256" t="s">
        <v>86</v>
      </c>
      <c r="AV338" s="13" t="s">
        <v>86</v>
      </c>
      <c r="AW338" s="13" t="s">
        <v>32</v>
      </c>
      <c r="AX338" s="13" t="s">
        <v>76</v>
      </c>
      <c r="AY338" s="256" t="s">
        <v>139</v>
      </c>
    </row>
    <row r="339" s="12" customFormat="1">
      <c r="B339" s="235"/>
      <c r="C339" s="236"/>
      <c r="D339" s="237" t="s">
        <v>150</v>
      </c>
      <c r="E339" s="238" t="s">
        <v>1</v>
      </c>
      <c r="F339" s="239" t="s">
        <v>434</v>
      </c>
      <c r="G339" s="236"/>
      <c r="H339" s="238" t="s">
        <v>1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AT339" s="245" t="s">
        <v>150</v>
      </c>
      <c r="AU339" s="245" t="s">
        <v>86</v>
      </c>
      <c r="AV339" s="12" t="s">
        <v>84</v>
      </c>
      <c r="AW339" s="12" t="s">
        <v>32</v>
      </c>
      <c r="AX339" s="12" t="s">
        <v>76</v>
      </c>
      <c r="AY339" s="245" t="s">
        <v>139</v>
      </c>
    </row>
    <row r="340" s="13" customFormat="1">
      <c r="B340" s="246"/>
      <c r="C340" s="247"/>
      <c r="D340" s="237" t="s">
        <v>150</v>
      </c>
      <c r="E340" s="248" t="s">
        <v>1</v>
      </c>
      <c r="F340" s="249" t="s">
        <v>236</v>
      </c>
      <c r="G340" s="247"/>
      <c r="H340" s="250">
        <v>22.120000000000001</v>
      </c>
      <c r="I340" s="251"/>
      <c r="J340" s="247"/>
      <c r="K340" s="247"/>
      <c r="L340" s="252"/>
      <c r="M340" s="253"/>
      <c r="N340" s="254"/>
      <c r="O340" s="254"/>
      <c r="P340" s="254"/>
      <c r="Q340" s="254"/>
      <c r="R340" s="254"/>
      <c r="S340" s="254"/>
      <c r="T340" s="255"/>
      <c r="AT340" s="256" t="s">
        <v>150</v>
      </c>
      <c r="AU340" s="256" t="s">
        <v>86</v>
      </c>
      <c r="AV340" s="13" t="s">
        <v>86</v>
      </c>
      <c r="AW340" s="13" t="s">
        <v>32</v>
      </c>
      <c r="AX340" s="13" t="s">
        <v>76</v>
      </c>
      <c r="AY340" s="256" t="s">
        <v>139</v>
      </c>
    </row>
    <row r="341" s="12" customFormat="1">
      <c r="B341" s="235"/>
      <c r="C341" s="236"/>
      <c r="D341" s="237" t="s">
        <v>150</v>
      </c>
      <c r="E341" s="238" t="s">
        <v>1</v>
      </c>
      <c r="F341" s="239" t="s">
        <v>161</v>
      </c>
      <c r="G341" s="236"/>
      <c r="H341" s="238" t="s">
        <v>1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AT341" s="245" t="s">
        <v>150</v>
      </c>
      <c r="AU341" s="245" t="s">
        <v>86</v>
      </c>
      <c r="AV341" s="12" t="s">
        <v>84</v>
      </c>
      <c r="AW341" s="12" t="s">
        <v>32</v>
      </c>
      <c r="AX341" s="12" t="s">
        <v>76</v>
      </c>
      <c r="AY341" s="245" t="s">
        <v>139</v>
      </c>
    </row>
    <row r="342" s="13" customFormat="1">
      <c r="B342" s="246"/>
      <c r="C342" s="247"/>
      <c r="D342" s="237" t="s">
        <v>150</v>
      </c>
      <c r="E342" s="248" t="s">
        <v>1</v>
      </c>
      <c r="F342" s="249" t="s">
        <v>182</v>
      </c>
      <c r="G342" s="247"/>
      <c r="H342" s="250">
        <v>31.210000000000001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AT342" s="256" t="s">
        <v>150</v>
      </c>
      <c r="AU342" s="256" t="s">
        <v>86</v>
      </c>
      <c r="AV342" s="13" t="s">
        <v>86</v>
      </c>
      <c r="AW342" s="13" t="s">
        <v>32</v>
      </c>
      <c r="AX342" s="13" t="s">
        <v>76</v>
      </c>
      <c r="AY342" s="256" t="s">
        <v>139</v>
      </c>
    </row>
    <row r="343" s="14" customFormat="1">
      <c r="B343" s="257"/>
      <c r="C343" s="258"/>
      <c r="D343" s="237" t="s">
        <v>150</v>
      </c>
      <c r="E343" s="259" t="s">
        <v>1</v>
      </c>
      <c r="F343" s="260" t="s">
        <v>153</v>
      </c>
      <c r="G343" s="258"/>
      <c r="H343" s="261">
        <v>86.789999999999992</v>
      </c>
      <c r="I343" s="262"/>
      <c r="J343" s="258"/>
      <c r="K343" s="258"/>
      <c r="L343" s="263"/>
      <c r="M343" s="264"/>
      <c r="N343" s="265"/>
      <c r="O343" s="265"/>
      <c r="P343" s="265"/>
      <c r="Q343" s="265"/>
      <c r="R343" s="265"/>
      <c r="S343" s="265"/>
      <c r="T343" s="266"/>
      <c r="AT343" s="267" t="s">
        <v>150</v>
      </c>
      <c r="AU343" s="267" t="s">
        <v>86</v>
      </c>
      <c r="AV343" s="14" t="s">
        <v>148</v>
      </c>
      <c r="AW343" s="14" t="s">
        <v>32</v>
      </c>
      <c r="AX343" s="14" t="s">
        <v>84</v>
      </c>
      <c r="AY343" s="267" t="s">
        <v>139</v>
      </c>
    </row>
    <row r="344" s="1" customFormat="1" ht="16.5" customHeight="1">
      <c r="B344" s="37"/>
      <c r="C344" s="222" t="s">
        <v>451</v>
      </c>
      <c r="D344" s="222" t="s">
        <v>143</v>
      </c>
      <c r="E344" s="223" t="s">
        <v>452</v>
      </c>
      <c r="F344" s="224" t="s">
        <v>453</v>
      </c>
      <c r="G344" s="225" t="s">
        <v>146</v>
      </c>
      <c r="H344" s="226">
        <v>320</v>
      </c>
      <c r="I344" s="227"/>
      <c r="J344" s="228">
        <f>ROUND(I344*H344,2)</f>
        <v>0</v>
      </c>
      <c r="K344" s="224" t="s">
        <v>1</v>
      </c>
      <c r="L344" s="42"/>
      <c r="M344" s="229" t="s">
        <v>1</v>
      </c>
      <c r="N344" s="230" t="s">
        <v>41</v>
      </c>
      <c r="O344" s="85"/>
      <c r="P344" s="231">
        <f>O344*H344</f>
        <v>0</v>
      </c>
      <c r="Q344" s="231">
        <v>0</v>
      </c>
      <c r="R344" s="231">
        <f>Q344*H344</f>
        <v>0</v>
      </c>
      <c r="S344" s="231">
        <v>0</v>
      </c>
      <c r="T344" s="232">
        <f>S344*H344</f>
        <v>0</v>
      </c>
      <c r="AR344" s="233" t="s">
        <v>230</v>
      </c>
      <c r="AT344" s="233" t="s">
        <v>143</v>
      </c>
      <c r="AU344" s="233" t="s">
        <v>86</v>
      </c>
      <c r="AY344" s="16" t="s">
        <v>139</v>
      </c>
      <c r="BE344" s="234">
        <f>IF(N344="základní",J344,0)</f>
        <v>0</v>
      </c>
      <c r="BF344" s="234">
        <f>IF(N344="snížená",J344,0)</f>
        <v>0</v>
      </c>
      <c r="BG344" s="234">
        <f>IF(N344="zákl. přenesená",J344,0)</f>
        <v>0</v>
      </c>
      <c r="BH344" s="234">
        <f>IF(N344="sníž. přenesená",J344,0)</f>
        <v>0</v>
      </c>
      <c r="BI344" s="234">
        <f>IF(N344="nulová",J344,0)</f>
        <v>0</v>
      </c>
      <c r="BJ344" s="16" t="s">
        <v>84</v>
      </c>
      <c r="BK344" s="234">
        <f>ROUND(I344*H344,2)</f>
        <v>0</v>
      </c>
      <c r="BL344" s="16" t="s">
        <v>230</v>
      </c>
      <c r="BM344" s="233" t="s">
        <v>454</v>
      </c>
    </row>
    <row r="345" s="13" customFormat="1">
      <c r="B345" s="246"/>
      <c r="C345" s="247"/>
      <c r="D345" s="237" t="s">
        <v>150</v>
      </c>
      <c r="E345" s="248" t="s">
        <v>1</v>
      </c>
      <c r="F345" s="249" t="s">
        <v>455</v>
      </c>
      <c r="G345" s="247"/>
      <c r="H345" s="250">
        <v>320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AT345" s="256" t="s">
        <v>150</v>
      </c>
      <c r="AU345" s="256" t="s">
        <v>86</v>
      </c>
      <c r="AV345" s="13" t="s">
        <v>86</v>
      </c>
      <c r="AW345" s="13" t="s">
        <v>32</v>
      </c>
      <c r="AX345" s="13" t="s">
        <v>84</v>
      </c>
      <c r="AY345" s="256" t="s">
        <v>139</v>
      </c>
    </row>
    <row r="346" s="1" customFormat="1" ht="24" customHeight="1">
      <c r="B346" s="37"/>
      <c r="C346" s="222" t="s">
        <v>456</v>
      </c>
      <c r="D346" s="222" t="s">
        <v>143</v>
      </c>
      <c r="E346" s="223" t="s">
        <v>457</v>
      </c>
      <c r="F346" s="224" t="s">
        <v>458</v>
      </c>
      <c r="G346" s="225" t="s">
        <v>300</v>
      </c>
      <c r="H346" s="278"/>
      <c r="I346" s="227"/>
      <c r="J346" s="228">
        <f>ROUND(I346*H346,2)</f>
        <v>0</v>
      </c>
      <c r="K346" s="224" t="s">
        <v>147</v>
      </c>
      <c r="L346" s="42"/>
      <c r="M346" s="229" t="s">
        <v>1</v>
      </c>
      <c r="N346" s="230" t="s">
        <v>41</v>
      </c>
      <c r="O346" s="85"/>
      <c r="P346" s="231">
        <f>O346*H346</f>
        <v>0</v>
      </c>
      <c r="Q346" s="231">
        <v>0</v>
      </c>
      <c r="R346" s="231">
        <f>Q346*H346</f>
        <v>0</v>
      </c>
      <c r="S346" s="231">
        <v>0</v>
      </c>
      <c r="T346" s="232">
        <f>S346*H346</f>
        <v>0</v>
      </c>
      <c r="AR346" s="233" t="s">
        <v>230</v>
      </c>
      <c r="AT346" s="233" t="s">
        <v>143</v>
      </c>
      <c r="AU346" s="233" t="s">
        <v>86</v>
      </c>
      <c r="AY346" s="16" t="s">
        <v>139</v>
      </c>
      <c r="BE346" s="234">
        <f>IF(N346="základní",J346,0)</f>
        <v>0</v>
      </c>
      <c r="BF346" s="234">
        <f>IF(N346="snížená",J346,0)</f>
        <v>0</v>
      </c>
      <c r="BG346" s="234">
        <f>IF(N346="zákl. přenesená",J346,0)</f>
        <v>0</v>
      </c>
      <c r="BH346" s="234">
        <f>IF(N346="sníž. přenesená",J346,0)</f>
        <v>0</v>
      </c>
      <c r="BI346" s="234">
        <f>IF(N346="nulová",J346,0)</f>
        <v>0</v>
      </c>
      <c r="BJ346" s="16" t="s">
        <v>84</v>
      </c>
      <c r="BK346" s="234">
        <f>ROUND(I346*H346,2)</f>
        <v>0</v>
      </c>
      <c r="BL346" s="16" t="s">
        <v>230</v>
      </c>
      <c r="BM346" s="233" t="s">
        <v>459</v>
      </c>
    </row>
    <row r="347" s="11" customFormat="1" ht="22.8" customHeight="1">
      <c r="B347" s="206"/>
      <c r="C347" s="207"/>
      <c r="D347" s="208" t="s">
        <v>75</v>
      </c>
      <c r="E347" s="220" t="s">
        <v>460</v>
      </c>
      <c r="F347" s="220" t="s">
        <v>461</v>
      </c>
      <c r="G347" s="207"/>
      <c r="H347" s="207"/>
      <c r="I347" s="210"/>
      <c r="J347" s="221">
        <f>BK347</f>
        <v>0</v>
      </c>
      <c r="K347" s="207"/>
      <c r="L347" s="212"/>
      <c r="M347" s="213"/>
      <c r="N347" s="214"/>
      <c r="O347" s="214"/>
      <c r="P347" s="215">
        <f>SUM(P348:P350)</f>
        <v>0</v>
      </c>
      <c r="Q347" s="214"/>
      <c r="R347" s="215">
        <f>SUM(R348:R350)</f>
        <v>0.0016100000000000001</v>
      </c>
      <c r="S347" s="214"/>
      <c r="T347" s="216">
        <f>SUM(T348:T350)</f>
        <v>0</v>
      </c>
      <c r="AR347" s="217" t="s">
        <v>86</v>
      </c>
      <c r="AT347" s="218" t="s">
        <v>75</v>
      </c>
      <c r="AU347" s="218" t="s">
        <v>84</v>
      </c>
      <c r="AY347" s="217" t="s">
        <v>139</v>
      </c>
      <c r="BK347" s="219">
        <f>SUM(BK348:BK350)</f>
        <v>0</v>
      </c>
    </row>
    <row r="348" s="1" customFormat="1" ht="16.5" customHeight="1">
      <c r="B348" s="37"/>
      <c r="C348" s="222" t="s">
        <v>462</v>
      </c>
      <c r="D348" s="222" t="s">
        <v>143</v>
      </c>
      <c r="E348" s="223" t="s">
        <v>463</v>
      </c>
      <c r="F348" s="224" t="s">
        <v>464</v>
      </c>
      <c r="G348" s="225" t="s">
        <v>336</v>
      </c>
      <c r="H348" s="226">
        <v>7</v>
      </c>
      <c r="I348" s="227"/>
      <c r="J348" s="228">
        <f>ROUND(I348*H348,2)</f>
        <v>0</v>
      </c>
      <c r="K348" s="224" t="s">
        <v>1</v>
      </c>
      <c r="L348" s="42"/>
      <c r="M348" s="229" t="s">
        <v>1</v>
      </c>
      <c r="N348" s="230" t="s">
        <v>41</v>
      </c>
      <c r="O348" s="85"/>
      <c r="P348" s="231">
        <f>O348*H348</f>
        <v>0</v>
      </c>
      <c r="Q348" s="231">
        <v>0.00023000000000000001</v>
      </c>
      <c r="R348" s="231">
        <f>Q348*H348</f>
        <v>0.0016100000000000001</v>
      </c>
      <c r="S348" s="231">
        <v>0</v>
      </c>
      <c r="T348" s="232">
        <f>S348*H348</f>
        <v>0</v>
      </c>
      <c r="AR348" s="233" t="s">
        <v>230</v>
      </c>
      <c r="AT348" s="233" t="s">
        <v>143</v>
      </c>
      <c r="AU348" s="233" t="s">
        <v>86</v>
      </c>
      <c r="AY348" s="16" t="s">
        <v>139</v>
      </c>
      <c r="BE348" s="234">
        <f>IF(N348="základní",J348,0)</f>
        <v>0</v>
      </c>
      <c r="BF348" s="234">
        <f>IF(N348="snížená",J348,0)</f>
        <v>0</v>
      </c>
      <c r="BG348" s="234">
        <f>IF(N348="zákl. přenesená",J348,0)</f>
        <v>0</v>
      </c>
      <c r="BH348" s="234">
        <f>IF(N348="sníž. přenesená",J348,0)</f>
        <v>0</v>
      </c>
      <c r="BI348" s="234">
        <f>IF(N348="nulová",J348,0)</f>
        <v>0</v>
      </c>
      <c r="BJ348" s="16" t="s">
        <v>84</v>
      </c>
      <c r="BK348" s="234">
        <f>ROUND(I348*H348,2)</f>
        <v>0</v>
      </c>
      <c r="BL348" s="16" t="s">
        <v>230</v>
      </c>
      <c r="BM348" s="233" t="s">
        <v>465</v>
      </c>
    </row>
    <row r="349" s="1" customFormat="1">
      <c r="B349" s="37"/>
      <c r="C349" s="38"/>
      <c r="D349" s="237" t="s">
        <v>352</v>
      </c>
      <c r="E349" s="38"/>
      <c r="F349" s="279" t="s">
        <v>466</v>
      </c>
      <c r="G349" s="38"/>
      <c r="H349" s="38"/>
      <c r="I349" s="138"/>
      <c r="J349" s="38"/>
      <c r="K349" s="38"/>
      <c r="L349" s="42"/>
      <c r="M349" s="280"/>
      <c r="N349" s="85"/>
      <c r="O349" s="85"/>
      <c r="P349" s="85"/>
      <c r="Q349" s="85"/>
      <c r="R349" s="85"/>
      <c r="S349" s="85"/>
      <c r="T349" s="86"/>
      <c r="AT349" s="16" t="s">
        <v>352</v>
      </c>
      <c r="AU349" s="16" t="s">
        <v>86</v>
      </c>
    </row>
    <row r="350" s="13" customFormat="1">
      <c r="B350" s="246"/>
      <c r="C350" s="247"/>
      <c r="D350" s="237" t="s">
        <v>150</v>
      </c>
      <c r="E350" s="248" t="s">
        <v>1</v>
      </c>
      <c r="F350" s="249" t="s">
        <v>467</v>
      </c>
      <c r="G350" s="247"/>
      <c r="H350" s="250">
        <v>7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AT350" s="256" t="s">
        <v>150</v>
      </c>
      <c r="AU350" s="256" t="s">
        <v>86</v>
      </c>
      <c r="AV350" s="13" t="s">
        <v>86</v>
      </c>
      <c r="AW350" s="13" t="s">
        <v>32</v>
      </c>
      <c r="AX350" s="13" t="s">
        <v>84</v>
      </c>
      <c r="AY350" s="256" t="s">
        <v>139</v>
      </c>
    </row>
    <row r="351" s="11" customFormat="1" ht="22.8" customHeight="1">
      <c r="B351" s="206"/>
      <c r="C351" s="207"/>
      <c r="D351" s="208" t="s">
        <v>75</v>
      </c>
      <c r="E351" s="220" t="s">
        <v>468</v>
      </c>
      <c r="F351" s="220" t="s">
        <v>469</v>
      </c>
      <c r="G351" s="207"/>
      <c r="H351" s="207"/>
      <c r="I351" s="210"/>
      <c r="J351" s="221">
        <f>BK351</f>
        <v>0</v>
      </c>
      <c r="K351" s="207"/>
      <c r="L351" s="212"/>
      <c r="M351" s="213"/>
      <c r="N351" s="214"/>
      <c r="O351" s="214"/>
      <c r="P351" s="215">
        <f>SUM(P352:P380)</f>
        <v>0</v>
      </c>
      <c r="Q351" s="214"/>
      <c r="R351" s="215">
        <f>SUM(R352:R380)</f>
        <v>0.97204227999999993</v>
      </c>
      <c r="S351" s="214"/>
      <c r="T351" s="216">
        <f>SUM(T352:T380)</f>
        <v>0.25605008000000001</v>
      </c>
      <c r="AR351" s="217" t="s">
        <v>86</v>
      </c>
      <c r="AT351" s="218" t="s">
        <v>75</v>
      </c>
      <c r="AU351" s="218" t="s">
        <v>84</v>
      </c>
      <c r="AY351" s="217" t="s">
        <v>139</v>
      </c>
      <c r="BK351" s="219">
        <f>SUM(BK352:BK380)</f>
        <v>0</v>
      </c>
    </row>
    <row r="352" s="1" customFormat="1" ht="16.5" customHeight="1">
      <c r="B352" s="37"/>
      <c r="C352" s="222" t="s">
        <v>470</v>
      </c>
      <c r="D352" s="222" t="s">
        <v>143</v>
      </c>
      <c r="E352" s="223" t="s">
        <v>471</v>
      </c>
      <c r="F352" s="224" t="s">
        <v>472</v>
      </c>
      <c r="G352" s="225" t="s">
        <v>146</v>
      </c>
      <c r="H352" s="226">
        <v>825.96799999999996</v>
      </c>
      <c r="I352" s="227"/>
      <c r="J352" s="228">
        <f>ROUND(I352*H352,2)</f>
        <v>0</v>
      </c>
      <c r="K352" s="224" t="s">
        <v>147</v>
      </c>
      <c r="L352" s="42"/>
      <c r="M352" s="229" t="s">
        <v>1</v>
      </c>
      <c r="N352" s="230" t="s">
        <v>41</v>
      </c>
      <c r="O352" s="85"/>
      <c r="P352" s="231">
        <f>O352*H352</f>
        <v>0</v>
      </c>
      <c r="Q352" s="231">
        <v>0.001</v>
      </c>
      <c r="R352" s="231">
        <f>Q352*H352</f>
        <v>0.82596799999999992</v>
      </c>
      <c r="S352" s="231">
        <v>0.00031</v>
      </c>
      <c r="T352" s="232">
        <f>S352*H352</f>
        <v>0.25605008000000001</v>
      </c>
      <c r="AR352" s="233" t="s">
        <v>230</v>
      </c>
      <c r="AT352" s="233" t="s">
        <v>143</v>
      </c>
      <c r="AU352" s="233" t="s">
        <v>86</v>
      </c>
      <c r="AY352" s="16" t="s">
        <v>139</v>
      </c>
      <c r="BE352" s="234">
        <f>IF(N352="základní",J352,0)</f>
        <v>0</v>
      </c>
      <c r="BF352" s="234">
        <f>IF(N352="snížená",J352,0)</f>
        <v>0</v>
      </c>
      <c r="BG352" s="234">
        <f>IF(N352="zákl. přenesená",J352,0)</f>
        <v>0</v>
      </c>
      <c r="BH352" s="234">
        <f>IF(N352="sníž. přenesená",J352,0)</f>
        <v>0</v>
      </c>
      <c r="BI352" s="234">
        <f>IF(N352="nulová",J352,0)</f>
        <v>0</v>
      </c>
      <c r="BJ352" s="16" t="s">
        <v>84</v>
      </c>
      <c r="BK352" s="234">
        <f>ROUND(I352*H352,2)</f>
        <v>0</v>
      </c>
      <c r="BL352" s="16" t="s">
        <v>230</v>
      </c>
      <c r="BM352" s="233" t="s">
        <v>473</v>
      </c>
    </row>
    <row r="353" s="12" customFormat="1">
      <c r="B353" s="235"/>
      <c r="C353" s="236"/>
      <c r="D353" s="237" t="s">
        <v>150</v>
      </c>
      <c r="E353" s="238" t="s">
        <v>1</v>
      </c>
      <c r="F353" s="239" t="s">
        <v>158</v>
      </c>
      <c r="G353" s="236"/>
      <c r="H353" s="238" t="s">
        <v>1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AT353" s="245" t="s">
        <v>150</v>
      </c>
      <c r="AU353" s="245" t="s">
        <v>86</v>
      </c>
      <c r="AV353" s="12" t="s">
        <v>84</v>
      </c>
      <c r="AW353" s="12" t="s">
        <v>32</v>
      </c>
      <c r="AX353" s="12" t="s">
        <v>76</v>
      </c>
      <c r="AY353" s="245" t="s">
        <v>139</v>
      </c>
    </row>
    <row r="354" s="13" customFormat="1">
      <c r="B354" s="246"/>
      <c r="C354" s="247"/>
      <c r="D354" s="237" t="s">
        <v>150</v>
      </c>
      <c r="E354" s="248" t="s">
        <v>1</v>
      </c>
      <c r="F354" s="249" t="s">
        <v>159</v>
      </c>
      <c r="G354" s="247"/>
      <c r="H354" s="250">
        <v>267.78399999999999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AT354" s="256" t="s">
        <v>150</v>
      </c>
      <c r="AU354" s="256" t="s">
        <v>86</v>
      </c>
      <c r="AV354" s="13" t="s">
        <v>86</v>
      </c>
      <c r="AW354" s="13" t="s">
        <v>32</v>
      </c>
      <c r="AX354" s="13" t="s">
        <v>76</v>
      </c>
      <c r="AY354" s="256" t="s">
        <v>139</v>
      </c>
    </row>
    <row r="355" s="13" customFormat="1">
      <c r="B355" s="246"/>
      <c r="C355" s="247"/>
      <c r="D355" s="237" t="s">
        <v>150</v>
      </c>
      <c r="E355" s="248" t="s">
        <v>1</v>
      </c>
      <c r="F355" s="249" t="s">
        <v>160</v>
      </c>
      <c r="G355" s="247"/>
      <c r="H355" s="250">
        <v>51.892000000000003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AT355" s="256" t="s">
        <v>150</v>
      </c>
      <c r="AU355" s="256" t="s">
        <v>86</v>
      </c>
      <c r="AV355" s="13" t="s">
        <v>86</v>
      </c>
      <c r="AW355" s="13" t="s">
        <v>32</v>
      </c>
      <c r="AX355" s="13" t="s">
        <v>76</v>
      </c>
      <c r="AY355" s="256" t="s">
        <v>139</v>
      </c>
    </row>
    <row r="356" s="12" customFormat="1">
      <c r="B356" s="235"/>
      <c r="C356" s="236"/>
      <c r="D356" s="237" t="s">
        <v>150</v>
      </c>
      <c r="E356" s="238" t="s">
        <v>1</v>
      </c>
      <c r="F356" s="239" t="s">
        <v>161</v>
      </c>
      <c r="G356" s="236"/>
      <c r="H356" s="238" t="s">
        <v>1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AT356" s="245" t="s">
        <v>150</v>
      </c>
      <c r="AU356" s="245" t="s">
        <v>86</v>
      </c>
      <c r="AV356" s="12" t="s">
        <v>84</v>
      </c>
      <c r="AW356" s="12" t="s">
        <v>32</v>
      </c>
      <c r="AX356" s="12" t="s">
        <v>76</v>
      </c>
      <c r="AY356" s="245" t="s">
        <v>139</v>
      </c>
    </row>
    <row r="357" s="13" customFormat="1">
      <c r="B357" s="246"/>
      <c r="C357" s="247"/>
      <c r="D357" s="237" t="s">
        <v>150</v>
      </c>
      <c r="E357" s="248" t="s">
        <v>1</v>
      </c>
      <c r="F357" s="249" t="s">
        <v>162</v>
      </c>
      <c r="G357" s="247"/>
      <c r="H357" s="250">
        <v>106.26000000000001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AT357" s="256" t="s">
        <v>150</v>
      </c>
      <c r="AU357" s="256" t="s">
        <v>86</v>
      </c>
      <c r="AV357" s="13" t="s">
        <v>86</v>
      </c>
      <c r="AW357" s="13" t="s">
        <v>32</v>
      </c>
      <c r="AX357" s="13" t="s">
        <v>76</v>
      </c>
      <c r="AY357" s="256" t="s">
        <v>139</v>
      </c>
    </row>
    <row r="358" s="12" customFormat="1">
      <c r="B358" s="235"/>
      <c r="C358" s="236"/>
      <c r="D358" s="237" t="s">
        <v>150</v>
      </c>
      <c r="E358" s="238" t="s">
        <v>1</v>
      </c>
      <c r="F358" s="239" t="s">
        <v>232</v>
      </c>
      <c r="G358" s="236"/>
      <c r="H358" s="238" t="s">
        <v>1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AT358" s="245" t="s">
        <v>150</v>
      </c>
      <c r="AU358" s="245" t="s">
        <v>86</v>
      </c>
      <c r="AV358" s="12" t="s">
        <v>84</v>
      </c>
      <c r="AW358" s="12" t="s">
        <v>32</v>
      </c>
      <c r="AX358" s="12" t="s">
        <v>76</v>
      </c>
      <c r="AY358" s="245" t="s">
        <v>139</v>
      </c>
    </row>
    <row r="359" s="13" customFormat="1">
      <c r="B359" s="246"/>
      <c r="C359" s="247"/>
      <c r="D359" s="237" t="s">
        <v>150</v>
      </c>
      <c r="E359" s="248" t="s">
        <v>1</v>
      </c>
      <c r="F359" s="249" t="s">
        <v>474</v>
      </c>
      <c r="G359" s="247"/>
      <c r="H359" s="250">
        <v>75.031999999999996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AT359" s="256" t="s">
        <v>150</v>
      </c>
      <c r="AU359" s="256" t="s">
        <v>86</v>
      </c>
      <c r="AV359" s="13" t="s">
        <v>86</v>
      </c>
      <c r="AW359" s="13" t="s">
        <v>32</v>
      </c>
      <c r="AX359" s="13" t="s">
        <v>76</v>
      </c>
      <c r="AY359" s="256" t="s">
        <v>139</v>
      </c>
    </row>
    <row r="360" s="12" customFormat="1">
      <c r="B360" s="235"/>
      <c r="C360" s="236"/>
      <c r="D360" s="237" t="s">
        <v>150</v>
      </c>
      <c r="E360" s="238" t="s">
        <v>1</v>
      </c>
      <c r="F360" s="239" t="s">
        <v>151</v>
      </c>
      <c r="G360" s="236"/>
      <c r="H360" s="238" t="s">
        <v>1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AT360" s="245" t="s">
        <v>150</v>
      </c>
      <c r="AU360" s="245" t="s">
        <v>86</v>
      </c>
      <c r="AV360" s="12" t="s">
        <v>84</v>
      </c>
      <c r="AW360" s="12" t="s">
        <v>32</v>
      </c>
      <c r="AX360" s="12" t="s">
        <v>76</v>
      </c>
      <c r="AY360" s="245" t="s">
        <v>139</v>
      </c>
    </row>
    <row r="361" s="13" customFormat="1">
      <c r="B361" s="246"/>
      <c r="C361" s="247"/>
      <c r="D361" s="237" t="s">
        <v>150</v>
      </c>
      <c r="E361" s="248" t="s">
        <v>1</v>
      </c>
      <c r="F361" s="249" t="s">
        <v>152</v>
      </c>
      <c r="G361" s="247"/>
      <c r="H361" s="250">
        <v>325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AT361" s="256" t="s">
        <v>150</v>
      </c>
      <c r="AU361" s="256" t="s">
        <v>86</v>
      </c>
      <c r="AV361" s="13" t="s">
        <v>86</v>
      </c>
      <c r="AW361" s="13" t="s">
        <v>32</v>
      </c>
      <c r="AX361" s="13" t="s">
        <v>76</v>
      </c>
      <c r="AY361" s="256" t="s">
        <v>139</v>
      </c>
    </row>
    <row r="362" s="14" customFormat="1">
      <c r="B362" s="257"/>
      <c r="C362" s="258"/>
      <c r="D362" s="237" t="s">
        <v>150</v>
      </c>
      <c r="E362" s="259" t="s">
        <v>1</v>
      </c>
      <c r="F362" s="260" t="s">
        <v>153</v>
      </c>
      <c r="G362" s="258"/>
      <c r="H362" s="261">
        <v>825.96799999999996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AT362" s="267" t="s">
        <v>150</v>
      </c>
      <c r="AU362" s="267" t="s">
        <v>86</v>
      </c>
      <c r="AV362" s="14" t="s">
        <v>148</v>
      </c>
      <c r="AW362" s="14" t="s">
        <v>32</v>
      </c>
      <c r="AX362" s="14" t="s">
        <v>84</v>
      </c>
      <c r="AY362" s="267" t="s">
        <v>139</v>
      </c>
    </row>
    <row r="363" s="1" customFormat="1" ht="16.5" customHeight="1">
      <c r="B363" s="37"/>
      <c r="C363" s="222" t="s">
        <v>475</v>
      </c>
      <c r="D363" s="222" t="s">
        <v>143</v>
      </c>
      <c r="E363" s="223" t="s">
        <v>476</v>
      </c>
      <c r="F363" s="224" t="s">
        <v>477</v>
      </c>
      <c r="G363" s="225" t="s">
        <v>146</v>
      </c>
      <c r="H363" s="226">
        <v>825.96799999999996</v>
      </c>
      <c r="I363" s="227"/>
      <c r="J363" s="228">
        <f>ROUND(I363*H363,2)</f>
        <v>0</v>
      </c>
      <c r="K363" s="224" t="s">
        <v>1</v>
      </c>
      <c r="L363" s="42"/>
      <c r="M363" s="229" t="s">
        <v>1</v>
      </c>
      <c r="N363" s="230" t="s">
        <v>41</v>
      </c>
      <c r="O363" s="85"/>
      <c r="P363" s="231">
        <f>O363*H363</f>
        <v>0</v>
      </c>
      <c r="Q363" s="231">
        <v>0</v>
      </c>
      <c r="R363" s="231">
        <f>Q363*H363</f>
        <v>0</v>
      </c>
      <c r="S363" s="231">
        <v>0</v>
      </c>
      <c r="T363" s="232">
        <f>S363*H363</f>
        <v>0</v>
      </c>
      <c r="AR363" s="233" t="s">
        <v>230</v>
      </c>
      <c r="AT363" s="233" t="s">
        <v>143</v>
      </c>
      <c r="AU363" s="233" t="s">
        <v>86</v>
      </c>
      <c r="AY363" s="16" t="s">
        <v>139</v>
      </c>
      <c r="BE363" s="234">
        <f>IF(N363="základní",J363,0)</f>
        <v>0</v>
      </c>
      <c r="BF363" s="234">
        <f>IF(N363="snížená",J363,0)</f>
        <v>0</v>
      </c>
      <c r="BG363" s="234">
        <f>IF(N363="zákl. přenesená",J363,0)</f>
        <v>0</v>
      </c>
      <c r="BH363" s="234">
        <f>IF(N363="sníž. přenesená",J363,0)</f>
        <v>0</v>
      </c>
      <c r="BI363" s="234">
        <f>IF(N363="nulová",J363,0)</f>
        <v>0</v>
      </c>
      <c r="BJ363" s="16" t="s">
        <v>84</v>
      </c>
      <c r="BK363" s="234">
        <f>ROUND(I363*H363,2)</f>
        <v>0</v>
      </c>
      <c r="BL363" s="16" t="s">
        <v>230</v>
      </c>
      <c r="BM363" s="233" t="s">
        <v>478</v>
      </c>
    </row>
    <row r="364" s="12" customFormat="1">
      <c r="B364" s="235"/>
      <c r="C364" s="236"/>
      <c r="D364" s="237" t="s">
        <v>150</v>
      </c>
      <c r="E364" s="238" t="s">
        <v>1</v>
      </c>
      <c r="F364" s="239" t="s">
        <v>158</v>
      </c>
      <c r="G364" s="236"/>
      <c r="H364" s="238" t="s">
        <v>1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AT364" s="245" t="s">
        <v>150</v>
      </c>
      <c r="AU364" s="245" t="s">
        <v>86</v>
      </c>
      <c r="AV364" s="12" t="s">
        <v>84</v>
      </c>
      <c r="AW364" s="12" t="s">
        <v>32</v>
      </c>
      <c r="AX364" s="12" t="s">
        <v>76</v>
      </c>
      <c r="AY364" s="245" t="s">
        <v>139</v>
      </c>
    </row>
    <row r="365" s="13" customFormat="1">
      <c r="B365" s="246"/>
      <c r="C365" s="247"/>
      <c r="D365" s="237" t="s">
        <v>150</v>
      </c>
      <c r="E365" s="248" t="s">
        <v>1</v>
      </c>
      <c r="F365" s="249" t="s">
        <v>159</v>
      </c>
      <c r="G365" s="247"/>
      <c r="H365" s="250">
        <v>267.78399999999999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AT365" s="256" t="s">
        <v>150</v>
      </c>
      <c r="AU365" s="256" t="s">
        <v>86</v>
      </c>
      <c r="AV365" s="13" t="s">
        <v>86</v>
      </c>
      <c r="AW365" s="13" t="s">
        <v>32</v>
      </c>
      <c r="AX365" s="13" t="s">
        <v>76</v>
      </c>
      <c r="AY365" s="256" t="s">
        <v>139</v>
      </c>
    </row>
    <row r="366" s="13" customFormat="1">
      <c r="B366" s="246"/>
      <c r="C366" s="247"/>
      <c r="D366" s="237" t="s">
        <v>150</v>
      </c>
      <c r="E366" s="248" t="s">
        <v>1</v>
      </c>
      <c r="F366" s="249" t="s">
        <v>160</v>
      </c>
      <c r="G366" s="247"/>
      <c r="H366" s="250">
        <v>51.892000000000003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AT366" s="256" t="s">
        <v>150</v>
      </c>
      <c r="AU366" s="256" t="s">
        <v>86</v>
      </c>
      <c r="AV366" s="13" t="s">
        <v>86</v>
      </c>
      <c r="AW366" s="13" t="s">
        <v>32</v>
      </c>
      <c r="AX366" s="13" t="s">
        <v>76</v>
      </c>
      <c r="AY366" s="256" t="s">
        <v>139</v>
      </c>
    </row>
    <row r="367" s="12" customFormat="1">
      <c r="B367" s="235"/>
      <c r="C367" s="236"/>
      <c r="D367" s="237" t="s">
        <v>150</v>
      </c>
      <c r="E367" s="238" t="s">
        <v>1</v>
      </c>
      <c r="F367" s="239" t="s">
        <v>161</v>
      </c>
      <c r="G367" s="236"/>
      <c r="H367" s="238" t="s">
        <v>1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AT367" s="245" t="s">
        <v>150</v>
      </c>
      <c r="AU367" s="245" t="s">
        <v>86</v>
      </c>
      <c r="AV367" s="12" t="s">
        <v>84</v>
      </c>
      <c r="AW367" s="12" t="s">
        <v>32</v>
      </c>
      <c r="AX367" s="12" t="s">
        <v>76</v>
      </c>
      <c r="AY367" s="245" t="s">
        <v>139</v>
      </c>
    </row>
    <row r="368" s="13" customFormat="1">
      <c r="B368" s="246"/>
      <c r="C368" s="247"/>
      <c r="D368" s="237" t="s">
        <v>150</v>
      </c>
      <c r="E368" s="248" t="s">
        <v>1</v>
      </c>
      <c r="F368" s="249" t="s">
        <v>162</v>
      </c>
      <c r="G368" s="247"/>
      <c r="H368" s="250">
        <v>106.26000000000001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AT368" s="256" t="s">
        <v>150</v>
      </c>
      <c r="AU368" s="256" t="s">
        <v>86</v>
      </c>
      <c r="AV368" s="13" t="s">
        <v>86</v>
      </c>
      <c r="AW368" s="13" t="s">
        <v>32</v>
      </c>
      <c r="AX368" s="13" t="s">
        <v>76</v>
      </c>
      <c r="AY368" s="256" t="s">
        <v>139</v>
      </c>
    </row>
    <row r="369" s="12" customFormat="1">
      <c r="B369" s="235"/>
      <c r="C369" s="236"/>
      <c r="D369" s="237" t="s">
        <v>150</v>
      </c>
      <c r="E369" s="238" t="s">
        <v>1</v>
      </c>
      <c r="F369" s="239" t="s">
        <v>232</v>
      </c>
      <c r="G369" s="236"/>
      <c r="H369" s="238" t="s">
        <v>1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150</v>
      </c>
      <c r="AU369" s="245" t="s">
        <v>86</v>
      </c>
      <c r="AV369" s="12" t="s">
        <v>84</v>
      </c>
      <c r="AW369" s="12" t="s">
        <v>32</v>
      </c>
      <c r="AX369" s="12" t="s">
        <v>76</v>
      </c>
      <c r="AY369" s="245" t="s">
        <v>139</v>
      </c>
    </row>
    <row r="370" s="13" customFormat="1">
      <c r="B370" s="246"/>
      <c r="C370" s="247"/>
      <c r="D370" s="237" t="s">
        <v>150</v>
      </c>
      <c r="E370" s="248" t="s">
        <v>1</v>
      </c>
      <c r="F370" s="249" t="s">
        <v>474</v>
      </c>
      <c r="G370" s="247"/>
      <c r="H370" s="250">
        <v>75.031999999999996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AT370" s="256" t="s">
        <v>150</v>
      </c>
      <c r="AU370" s="256" t="s">
        <v>86</v>
      </c>
      <c r="AV370" s="13" t="s">
        <v>86</v>
      </c>
      <c r="AW370" s="13" t="s">
        <v>32</v>
      </c>
      <c r="AX370" s="13" t="s">
        <v>76</v>
      </c>
      <c r="AY370" s="256" t="s">
        <v>139</v>
      </c>
    </row>
    <row r="371" s="12" customFormat="1">
      <c r="B371" s="235"/>
      <c r="C371" s="236"/>
      <c r="D371" s="237" t="s">
        <v>150</v>
      </c>
      <c r="E371" s="238" t="s">
        <v>1</v>
      </c>
      <c r="F371" s="239" t="s">
        <v>151</v>
      </c>
      <c r="G371" s="236"/>
      <c r="H371" s="238" t="s">
        <v>1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AT371" s="245" t="s">
        <v>150</v>
      </c>
      <c r="AU371" s="245" t="s">
        <v>86</v>
      </c>
      <c r="AV371" s="12" t="s">
        <v>84</v>
      </c>
      <c r="AW371" s="12" t="s">
        <v>32</v>
      </c>
      <c r="AX371" s="12" t="s">
        <v>76</v>
      </c>
      <c r="AY371" s="245" t="s">
        <v>139</v>
      </c>
    </row>
    <row r="372" s="13" customFormat="1">
      <c r="B372" s="246"/>
      <c r="C372" s="247"/>
      <c r="D372" s="237" t="s">
        <v>150</v>
      </c>
      <c r="E372" s="248" t="s">
        <v>1</v>
      </c>
      <c r="F372" s="249" t="s">
        <v>152</v>
      </c>
      <c r="G372" s="247"/>
      <c r="H372" s="250">
        <v>325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AT372" s="256" t="s">
        <v>150</v>
      </c>
      <c r="AU372" s="256" t="s">
        <v>86</v>
      </c>
      <c r="AV372" s="13" t="s">
        <v>86</v>
      </c>
      <c r="AW372" s="13" t="s">
        <v>32</v>
      </c>
      <c r="AX372" s="13" t="s">
        <v>76</v>
      </c>
      <c r="AY372" s="256" t="s">
        <v>139</v>
      </c>
    </row>
    <row r="373" s="14" customFormat="1">
      <c r="B373" s="257"/>
      <c r="C373" s="258"/>
      <c r="D373" s="237" t="s">
        <v>150</v>
      </c>
      <c r="E373" s="259" t="s">
        <v>1</v>
      </c>
      <c r="F373" s="260" t="s">
        <v>153</v>
      </c>
      <c r="G373" s="258"/>
      <c r="H373" s="261">
        <v>825.96799999999996</v>
      </c>
      <c r="I373" s="262"/>
      <c r="J373" s="258"/>
      <c r="K373" s="258"/>
      <c r="L373" s="263"/>
      <c r="M373" s="264"/>
      <c r="N373" s="265"/>
      <c r="O373" s="265"/>
      <c r="P373" s="265"/>
      <c r="Q373" s="265"/>
      <c r="R373" s="265"/>
      <c r="S373" s="265"/>
      <c r="T373" s="266"/>
      <c r="AT373" s="267" t="s">
        <v>150</v>
      </c>
      <c r="AU373" s="267" t="s">
        <v>86</v>
      </c>
      <c r="AV373" s="14" t="s">
        <v>148</v>
      </c>
      <c r="AW373" s="14" t="s">
        <v>32</v>
      </c>
      <c r="AX373" s="14" t="s">
        <v>84</v>
      </c>
      <c r="AY373" s="267" t="s">
        <v>139</v>
      </c>
    </row>
    <row r="374" s="1" customFormat="1" ht="24" customHeight="1">
      <c r="B374" s="37"/>
      <c r="C374" s="222" t="s">
        <v>479</v>
      </c>
      <c r="D374" s="222" t="s">
        <v>143</v>
      </c>
      <c r="E374" s="223" t="s">
        <v>480</v>
      </c>
      <c r="F374" s="224" t="s">
        <v>481</v>
      </c>
      <c r="G374" s="225" t="s">
        <v>146</v>
      </c>
      <c r="H374" s="226">
        <v>144.62799999999999</v>
      </c>
      <c r="I374" s="227"/>
      <c r="J374" s="228">
        <f>ROUND(I374*H374,2)</f>
        <v>0</v>
      </c>
      <c r="K374" s="224" t="s">
        <v>147</v>
      </c>
      <c r="L374" s="42"/>
      <c r="M374" s="229" t="s">
        <v>1</v>
      </c>
      <c r="N374" s="230" t="s">
        <v>41</v>
      </c>
      <c r="O374" s="85"/>
      <c r="P374" s="231">
        <f>O374*H374</f>
        <v>0</v>
      </c>
      <c r="Q374" s="231">
        <v>0.001</v>
      </c>
      <c r="R374" s="231">
        <f>Q374*H374</f>
        <v>0.14462799999999998</v>
      </c>
      <c r="S374" s="231">
        <v>0</v>
      </c>
      <c r="T374" s="232">
        <f>S374*H374</f>
        <v>0</v>
      </c>
      <c r="AR374" s="233" t="s">
        <v>230</v>
      </c>
      <c r="AT374" s="233" t="s">
        <v>143</v>
      </c>
      <c r="AU374" s="233" t="s">
        <v>86</v>
      </c>
      <c r="AY374" s="16" t="s">
        <v>139</v>
      </c>
      <c r="BE374" s="234">
        <f>IF(N374="základní",J374,0)</f>
        <v>0</v>
      </c>
      <c r="BF374" s="234">
        <f>IF(N374="snížená",J374,0)</f>
        <v>0</v>
      </c>
      <c r="BG374" s="234">
        <f>IF(N374="zákl. přenesená",J374,0)</f>
        <v>0</v>
      </c>
      <c r="BH374" s="234">
        <f>IF(N374="sníž. přenesená",J374,0)</f>
        <v>0</v>
      </c>
      <c r="BI374" s="234">
        <f>IF(N374="nulová",J374,0)</f>
        <v>0</v>
      </c>
      <c r="BJ374" s="16" t="s">
        <v>84</v>
      </c>
      <c r="BK374" s="234">
        <f>ROUND(I374*H374,2)</f>
        <v>0</v>
      </c>
      <c r="BL374" s="16" t="s">
        <v>230</v>
      </c>
      <c r="BM374" s="233" t="s">
        <v>482</v>
      </c>
    </row>
    <row r="375" s="12" customFormat="1">
      <c r="B375" s="235"/>
      <c r="C375" s="236"/>
      <c r="D375" s="237" t="s">
        <v>150</v>
      </c>
      <c r="E375" s="238" t="s">
        <v>1</v>
      </c>
      <c r="F375" s="239" t="s">
        <v>163</v>
      </c>
      <c r="G375" s="236"/>
      <c r="H375" s="238" t="s">
        <v>1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AT375" s="245" t="s">
        <v>150</v>
      </c>
      <c r="AU375" s="245" t="s">
        <v>86</v>
      </c>
      <c r="AV375" s="12" t="s">
        <v>84</v>
      </c>
      <c r="AW375" s="12" t="s">
        <v>32</v>
      </c>
      <c r="AX375" s="12" t="s">
        <v>76</v>
      </c>
      <c r="AY375" s="245" t="s">
        <v>139</v>
      </c>
    </row>
    <row r="376" s="13" customFormat="1">
      <c r="B376" s="246"/>
      <c r="C376" s="247"/>
      <c r="D376" s="237" t="s">
        <v>150</v>
      </c>
      <c r="E376" s="248" t="s">
        <v>1</v>
      </c>
      <c r="F376" s="249" t="s">
        <v>164</v>
      </c>
      <c r="G376" s="247"/>
      <c r="H376" s="250">
        <v>82</v>
      </c>
      <c r="I376" s="251"/>
      <c r="J376" s="247"/>
      <c r="K376" s="247"/>
      <c r="L376" s="252"/>
      <c r="M376" s="253"/>
      <c r="N376" s="254"/>
      <c r="O376" s="254"/>
      <c r="P376" s="254"/>
      <c r="Q376" s="254"/>
      <c r="R376" s="254"/>
      <c r="S376" s="254"/>
      <c r="T376" s="255"/>
      <c r="AT376" s="256" t="s">
        <v>150</v>
      </c>
      <c r="AU376" s="256" t="s">
        <v>86</v>
      </c>
      <c r="AV376" s="13" t="s">
        <v>86</v>
      </c>
      <c r="AW376" s="13" t="s">
        <v>32</v>
      </c>
      <c r="AX376" s="13" t="s">
        <v>76</v>
      </c>
      <c r="AY376" s="256" t="s">
        <v>139</v>
      </c>
    </row>
    <row r="377" s="12" customFormat="1">
      <c r="B377" s="235"/>
      <c r="C377" s="236"/>
      <c r="D377" s="237" t="s">
        <v>150</v>
      </c>
      <c r="E377" s="238" t="s">
        <v>1</v>
      </c>
      <c r="F377" s="239" t="s">
        <v>234</v>
      </c>
      <c r="G377" s="236"/>
      <c r="H377" s="238" t="s">
        <v>1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AT377" s="245" t="s">
        <v>150</v>
      </c>
      <c r="AU377" s="245" t="s">
        <v>86</v>
      </c>
      <c r="AV377" s="12" t="s">
        <v>84</v>
      </c>
      <c r="AW377" s="12" t="s">
        <v>32</v>
      </c>
      <c r="AX377" s="12" t="s">
        <v>76</v>
      </c>
      <c r="AY377" s="245" t="s">
        <v>139</v>
      </c>
    </row>
    <row r="378" s="13" customFormat="1">
      <c r="B378" s="246"/>
      <c r="C378" s="247"/>
      <c r="D378" s="237" t="s">
        <v>150</v>
      </c>
      <c r="E378" s="248" t="s">
        <v>1</v>
      </c>
      <c r="F378" s="249" t="s">
        <v>483</v>
      </c>
      <c r="G378" s="247"/>
      <c r="H378" s="250">
        <v>62.628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AT378" s="256" t="s">
        <v>150</v>
      </c>
      <c r="AU378" s="256" t="s">
        <v>86</v>
      </c>
      <c r="AV378" s="13" t="s">
        <v>86</v>
      </c>
      <c r="AW378" s="13" t="s">
        <v>32</v>
      </c>
      <c r="AX378" s="13" t="s">
        <v>76</v>
      </c>
      <c r="AY378" s="256" t="s">
        <v>139</v>
      </c>
    </row>
    <row r="379" s="14" customFormat="1">
      <c r="B379" s="257"/>
      <c r="C379" s="258"/>
      <c r="D379" s="237" t="s">
        <v>150</v>
      </c>
      <c r="E379" s="259" t="s">
        <v>1</v>
      </c>
      <c r="F379" s="260" t="s">
        <v>153</v>
      </c>
      <c r="G379" s="258"/>
      <c r="H379" s="261">
        <v>144.62799999999999</v>
      </c>
      <c r="I379" s="262"/>
      <c r="J379" s="258"/>
      <c r="K379" s="258"/>
      <c r="L379" s="263"/>
      <c r="M379" s="264"/>
      <c r="N379" s="265"/>
      <c r="O379" s="265"/>
      <c r="P379" s="265"/>
      <c r="Q379" s="265"/>
      <c r="R379" s="265"/>
      <c r="S379" s="265"/>
      <c r="T379" s="266"/>
      <c r="AT379" s="267" t="s">
        <v>150</v>
      </c>
      <c r="AU379" s="267" t="s">
        <v>86</v>
      </c>
      <c r="AV379" s="14" t="s">
        <v>148</v>
      </c>
      <c r="AW379" s="14" t="s">
        <v>32</v>
      </c>
      <c r="AX379" s="14" t="s">
        <v>84</v>
      </c>
      <c r="AY379" s="267" t="s">
        <v>139</v>
      </c>
    </row>
    <row r="380" s="1" customFormat="1" ht="24" customHeight="1">
      <c r="B380" s="37"/>
      <c r="C380" s="222" t="s">
        <v>484</v>
      </c>
      <c r="D380" s="222" t="s">
        <v>143</v>
      </c>
      <c r="E380" s="223" t="s">
        <v>485</v>
      </c>
      <c r="F380" s="224" t="s">
        <v>486</v>
      </c>
      <c r="G380" s="225" t="s">
        <v>146</v>
      </c>
      <c r="H380" s="226">
        <v>144.62799999999999</v>
      </c>
      <c r="I380" s="227"/>
      <c r="J380" s="228">
        <f>ROUND(I380*H380,2)</f>
        <v>0</v>
      </c>
      <c r="K380" s="224" t="s">
        <v>147</v>
      </c>
      <c r="L380" s="42"/>
      <c r="M380" s="229" t="s">
        <v>1</v>
      </c>
      <c r="N380" s="230" t="s">
        <v>41</v>
      </c>
      <c r="O380" s="85"/>
      <c r="P380" s="231">
        <f>O380*H380</f>
        <v>0</v>
      </c>
      <c r="Q380" s="231">
        <v>1.0000000000000001E-05</v>
      </c>
      <c r="R380" s="231">
        <f>Q380*H380</f>
        <v>0.0014462799999999999</v>
      </c>
      <c r="S380" s="231">
        <v>0</v>
      </c>
      <c r="T380" s="232">
        <f>S380*H380</f>
        <v>0</v>
      </c>
      <c r="AR380" s="233" t="s">
        <v>230</v>
      </c>
      <c r="AT380" s="233" t="s">
        <v>143</v>
      </c>
      <c r="AU380" s="233" t="s">
        <v>86</v>
      </c>
      <c r="AY380" s="16" t="s">
        <v>139</v>
      </c>
      <c r="BE380" s="234">
        <f>IF(N380="základní",J380,0)</f>
        <v>0</v>
      </c>
      <c r="BF380" s="234">
        <f>IF(N380="snížená",J380,0)</f>
        <v>0</v>
      </c>
      <c r="BG380" s="234">
        <f>IF(N380="zákl. přenesená",J380,0)</f>
        <v>0</v>
      </c>
      <c r="BH380" s="234">
        <f>IF(N380="sníž. přenesená",J380,0)</f>
        <v>0</v>
      </c>
      <c r="BI380" s="234">
        <f>IF(N380="nulová",J380,0)</f>
        <v>0</v>
      </c>
      <c r="BJ380" s="16" t="s">
        <v>84</v>
      </c>
      <c r="BK380" s="234">
        <f>ROUND(I380*H380,2)</f>
        <v>0</v>
      </c>
      <c r="BL380" s="16" t="s">
        <v>230</v>
      </c>
      <c r="BM380" s="233" t="s">
        <v>487</v>
      </c>
    </row>
    <row r="381" s="11" customFormat="1" ht="22.8" customHeight="1">
      <c r="B381" s="206"/>
      <c r="C381" s="207"/>
      <c r="D381" s="208" t="s">
        <v>75</v>
      </c>
      <c r="E381" s="220" t="s">
        <v>488</v>
      </c>
      <c r="F381" s="220" t="s">
        <v>489</v>
      </c>
      <c r="G381" s="207"/>
      <c r="H381" s="207"/>
      <c r="I381" s="210"/>
      <c r="J381" s="221">
        <f>BK381</f>
        <v>0</v>
      </c>
      <c r="K381" s="207"/>
      <c r="L381" s="212"/>
      <c r="M381" s="213"/>
      <c r="N381" s="214"/>
      <c r="O381" s="214"/>
      <c r="P381" s="215">
        <f>SUM(P382:P410)</f>
        <v>0</v>
      </c>
      <c r="Q381" s="214"/>
      <c r="R381" s="215">
        <f>SUM(R382:R410)</f>
        <v>0</v>
      </c>
      <c r="S381" s="214"/>
      <c r="T381" s="216">
        <f>SUM(T382:T410)</f>
        <v>0</v>
      </c>
      <c r="AR381" s="217" t="s">
        <v>148</v>
      </c>
      <c r="AT381" s="218" t="s">
        <v>75</v>
      </c>
      <c r="AU381" s="218" t="s">
        <v>84</v>
      </c>
      <c r="AY381" s="217" t="s">
        <v>139</v>
      </c>
      <c r="BK381" s="219">
        <f>SUM(BK382:BK410)</f>
        <v>0</v>
      </c>
    </row>
    <row r="382" s="1" customFormat="1" ht="16.5" customHeight="1">
      <c r="B382" s="37"/>
      <c r="C382" s="222" t="s">
        <v>490</v>
      </c>
      <c r="D382" s="222" t="s">
        <v>143</v>
      </c>
      <c r="E382" s="223" t="s">
        <v>491</v>
      </c>
      <c r="F382" s="224" t="s">
        <v>492</v>
      </c>
      <c r="G382" s="225" t="s">
        <v>336</v>
      </c>
      <c r="H382" s="226">
        <v>1</v>
      </c>
      <c r="I382" s="227"/>
      <c r="J382" s="228">
        <f>ROUND(I382*H382,2)</f>
        <v>0</v>
      </c>
      <c r="K382" s="224" t="s">
        <v>1</v>
      </c>
      <c r="L382" s="42"/>
      <c r="M382" s="229" t="s">
        <v>1</v>
      </c>
      <c r="N382" s="230" t="s">
        <v>41</v>
      </c>
      <c r="O382" s="85"/>
      <c r="P382" s="231">
        <f>O382*H382</f>
        <v>0</v>
      </c>
      <c r="Q382" s="231">
        <v>0</v>
      </c>
      <c r="R382" s="231">
        <f>Q382*H382</f>
        <v>0</v>
      </c>
      <c r="S382" s="231">
        <v>0</v>
      </c>
      <c r="T382" s="232">
        <f>S382*H382</f>
        <v>0</v>
      </c>
      <c r="AR382" s="233" t="s">
        <v>493</v>
      </c>
      <c r="AT382" s="233" t="s">
        <v>143</v>
      </c>
      <c r="AU382" s="233" t="s">
        <v>86</v>
      </c>
      <c r="AY382" s="16" t="s">
        <v>139</v>
      </c>
      <c r="BE382" s="234">
        <f>IF(N382="základní",J382,0)</f>
        <v>0</v>
      </c>
      <c r="BF382" s="234">
        <f>IF(N382="snížená",J382,0)</f>
        <v>0</v>
      </c>
      <c r="BG382" s="234">
        <f>IF(N382="zákl. přenesená",J382,0)</f>
        <v>0</v>
      </c>
      <c r="BH382" s="234">
        <f>IF(N382="sníž. přenesená",J382,0)</f>
        <v>0</v>
      </c>
      <c r="BI382" s="234">
        <f>IF(N382="nulová",J382,0)</f>
        <v>0</v>
      </c>
      <c r="BJ382" s="16" t="s">
        <v>84</v>
      </c>
      <c r="BK382" s="234">
        <f>ROUND(I382*H382,2)</f>
        <v>0</v>
      </c>
      <c r="BL382" s="16" t="s">
        <v>493</v>
      </c>
      <c r="BM382" s="233" t="s">
        <v>494</v>
      </c>
    </row>
    <row r="383" s="1" customFormat="1">
      <c r="B383" s="37"/>
      <c r="C383" s="38"/>
      <c r="D383" s="237" t="s">
        <v>352</v>
      </c>
      <c r="E383" s="38"/>
      <c r="F383" s="279" t="s">
        <v>495</v>
      </c>
      <c r="G383" s="38"/>
      <c r="H383" s="38"/>
      <c r="I383" s="138"/>
      <c r="J383" s="38"/>
      <c r="K383" s="38"/>
      <c r="L383" s="42"/>
      <c r="M383" s="280"/>
      <c r="N383" s="85"/>
      <c r="O383" s="85"/>
      <c r="P383" s="85"/>
      <c r="Q383" s="85"/>
      <c r="R383" s="85"/>
      <c r="S383" s="85"/>
      <c r="T383" s="86"/>
      <c r="AT383" s="16" t="s">
        <v>352</v>
      </c>
      <c r="AU383" s="16" t="s">
        <v>86</v>
      </c>
    </row>
    <row r="384" s="1" customFormat="1" ht="16.5" customHeight="1">
      <c r="B384" s="37"/>
      <c r="C384" s="222" t="s">
        <v>496</v>
      </c>
      <c r="D384" s="222" t="s">
        <v>143</v>
      </c>
      <c r="E384" s="223" t="s">
        <v>497</v>
      </c>
      <c r="F384" s="224" t="s">
        <v>498</v>
      </c>
      <c r="G384" s="225" t="s">
        <v>336</v>
      </c>
      <c r="H384" s="226">
        <v>1</v>
      </c>
      <c r="I384" s="227"/>
      <c r="J384" s="228">
        <f>ROUND(I384*H384,2)</f>
        <v>0</v>
      </c>
      <c r="K384" s="224" t="s">
        <v>1</v>
      </c>
      <c r="L384" s="42"/>
      <c r="M384" s="229" t="s">
        <v>1</v>
      </c>
      <c r="N384" s="230" t="s">
        <v>41</v>
      </c>
      <c r="O384" s="85"/>
      <c r="P384" s="231">
        <f>O384*H384</f>
        <v>0</v>
      </c>
      <c r="Q384" s="231">
        <v>0</v>
      </c>
      <c r="R384" s="231">
        <f>Q384*H384</f>
        <v>0</v>
      </c>
      <c r="S384" s="231">
        <v>0</v>
      </c>
      <c r="T384" s="232">
        <f>S384*H384</f>
        <v>0</v>
      </c>
      <c r="AR384" s="233" t="s">
        <v>493</v>
      </c>
      <c r="AT384" s="233" t="s">
        <v>143</v>
      </c>
      <c r="AU384" s="233" t="s">
        <v>86</v>
      </c>
      <c r="AY384" s="16" t="s">
        <v>139</v>
      </c>
      <c r="BE384" s="234">
        <f>IF(N384="základní",J384,0)</f>
        <v>0</v>
      </c>
      <c r="BF384" s="234">
        <f>IF(N384="snížená",J384,0)</f>
        <v>0</v>
      </c>
      <c r="BG384" s="234">
        <f>IF(N384="zákl. přenesená",J384,0)</f>
        <v>0</v>
      </c>
      <c r="BH384" s="234">
        <f>IF(N384="sníž. přenesená",J384,0)</f>
        <v>0</v>
      </c>
      <c r="BI384" s="234">
        <f>IF(N384="nulová",J384,0)</f>
        <v>0</v>
      </c>
      <c r="BJ384" s="16" t="s">
        <v>84</v>
      </c>
      <c r="BK384" s="234">
        <f>ROUND(I384*H384,2)</f>
        <v>0</v>
      </c>
      <c r="BL384" s="16" t="s">
        <v>493</v>
      </c>
      <c r="BM384" s="233" t="s">
        <v>499</v>
      </c>
    </row>
    <row r="385" s="1" customFormat="1">
      <c r="B385" s="37"/>
      <c r="C385" s="38"/>
      <c r="D385" s="237" t="s">
        <v>352</v>
      </c>
      <c r="E385" s="38"/>
      <c r="F385" s="279" t="s">
        <v>500</v>
      </c>
      <c r="G385" s="38"/>
      <c r="H385" s="38"/>
      <c r="I385" s="138"/>
      <c r="J385" s="38"/>
      <c r="K385" s="38"/>
      <c r="L385" s="42"/>
      <c r="M385" s="280"/>
      <c r="N385" s="85"/>
      <c r="O385" s="85"/>
      <c r="P385" s="85"/>
      <c r="Q385" s="85"/>
      <c r="R385" s="85"/>
      <c r="S385" s="85"/>
      <c r="T385" s="86"/>
      <c r="AT385" s="16" t="s">
        <v>352</v>
      </c>
      <c r="AU385" s="16" t="s">
        <v>86</v>
      </c>
    </row>
    <row r="386" s="1" customFormat="1" ht="16.5" customHeight="1">
      <c r="B386" s="37"/>
      <c r="C386" s="222" t="s">
        <v>501</v>
      </c>
      <c r="D386" s="222" t="s">
        <v>143</v>
      </c>
      <c r="E386" s="223" t="s">
        <v>502</v>
      </c>
      <c r="F386" s="224" t="s">
        <v>503</v>
      </c>
      <c r="G386" s="225" t="s">
        <v>336</v>
      </c>
      <c r="H386" s="226">
        <v>1</v>
      </c>
      <c r="I386" s="227"/>
      <c r="J386" s="228">
        <f>ROUND(I386*H386,2)</f>
        <v>0</v>
      </c>
      <c r="K386" s="224" t="s">
        <v>1</v>
      </c>
      <c r="L386" s="42"/>
      <c r="M386" s="229" t="s">
        <v>1</v>
      </c>
      <c r="N386" s="230" t="s">
        <v>41</v>
      </c>
      <c r="O386" s="85"/>
      <c r="P386" s="231">
        <f>O386*H386</f>
        <v>0</v>
      </c>
      <c r="Q386" s="231">
        <v>0</v>
      </c>
      <c r="R386" s="231">
        <f>Q386*H386</f>
        <v>0</v>
      </c>
      <c r="S386" s="231">
        <v>0</v>
      </c>
      <c r="T386" s="232">
        <f>S386*H386</f>
        <v>0</v>
      </c>
      <c r="AR386" s="233" t="s">
        <v>493</v>
      </c>
      <c r="AT386" s="233" t="s">
        <v>143</v>
      </c>
      <c r="AU386" s="233" t="s">
        <v>86</v>
      </c>
      <c r="AY386" s="16" t="s">
        <v>139</v>
      </c>
      <c r="BE386" s="234">
        <f>IF(N386="základní",J386,0)</f>
        <v>0</v>
      </c>
      <c r="BF386" s="234">
        <f>IF(N386="snížená",J386,0)</f>
        <v>0</v>
      </c>
      <c r="BG386" s="234">
        <f>IF(N386="zákl. přenesená",J386,0)</f>
        <v>0</v>
      </c>
      <c r="BH386" s="234">
        <f>IF(N386="sníž. přenesená",J386,0)</f>
        <v>0</v>
      </c>
      <c r="BI386" s="234">
        <f>IF(N386="nulová",J386,0)</f>
        <v>0</v>
      </c>
      <c r="BJ386" s="16" t="s">
        <v>84</v>
      </c>
      <c r="BK386" s="234">
        <f>ROUND(I386*H386,2)</f>
        <v>0</v>
      </c>
      <c r="BL386" s="16" t="s">
        <v>493</v>
      </c>
      <c r="BM386" s="233" t="s">
        <v>504</v>
      </c>
    </row>
    <row r="387" s="1" customFormat="1">
      <c r="B387" s="37"/>
      <c r="C387" s="38"/>
      <c r="D387" s="237" t="s">
        <v>352</v>
      </c>
      <c r="E387" s="38"/>
      <c r="F387" s="279" t="s">
        <v>505</v>
      </c>
      <c r="G387" s="38"/>
      <c r="H387" s="38"/>
      <c r="I387" s="138"/>
      <c r="J387" s="38"/>
      <c r="K387" s="38"/>
      <c r="L387" s="42"/>
      <c r="M387" s="280"/>
      <c r="N387" s="85"/>
      <c r="O387" s="85"/>
      <c r="P387" s="85"/>
      <c r="Q387" s="85"/>
      <c r="R387" s="85"/>
      <c r="S387" s="85"/>
      <c r="T387" s="86"/>
      <c r="AT387" s="16" t="s">
        <v>352</v>
      </c>
      <c r="AU387" s="16" t="s">
        <v>86</v>
      </c>
    </row>
    <row r="388" s="1" customFormat="1" ht="16.5" customHeight="1">
      <c r="B388" s="37"/>
      <c r="C388" s="222" t="s">
        <v>506</v>
      </c>
      <c r="D388" s="222" t="s">
        <v>143</v>
      </c>
      <c r="E388" s="223" t="s">
        <v>507</v>
      </c>
      <c r="F388" s="224" t="s">
        <v>508</v>
      </c>
      <c r="G388" s="225" t="s">
        <v>336</v>
      </c>
      <c r="H388" s="226">
        <v>1</v>
      </c>
      <c r="I388" s="227"/>
      <c r="J388" s="228">
        <f>ROUND(I388*H388,2)</f>
        <v>0</v>
      </c>
      <c r="K388" s="224" t="s">
        <v>1</v>
      </c>
      <c r="L388" s="42"/>
      <c r="M388" s="229" t="s">
        <v>1</v>
      </c>
      <c r="N388" s="230" t="s">
        <v>41</v>
      </c>
      <c r="O388" s="85"/>
      <c r="P388" s="231">
        <f>O388*H388</f>
        <v>0</v>
      </c>
      <c r="Q388" s="231">
        <v>0</v>
      </c>
      <c r="R388" s="231">
        <f>Q388*H388</f>
        <v>0</v>
      </c>
      <c r="S388" s="231">
        <v>0</v>
      </c>
      <c r="T388" s="232">
        <f>S388*H388</f>
        <v>0</v>
      </c>
      <c r="AR388" s="233" t="s">
        <v>493</v>
      </c>
      <c r="AT388" s="233" t="s">
        <v>143</v>
      </c>
      <c r="AU388" s="233" t="s">
        <v>86</v>
      </c>
      <c r="AY388" s="16" t="s">
        <v>139</v>
      </c>
      <c r="BE388" s="234">
        <f>IF(N388="základní",J388,0)</f>
        <v>0</v>
      </c>
      <c r="BF388" s="234">
        <f>IF(N388="snížená",J388,0)</f>
        <v>0</v>
      </c>
      <c r="BG388" s="234">
        <f>IF(N388="zákl. přenesená",J388,0)</f>
        <v>0</v>
      </c>
      <c r="BH388" s="234">
        <f>IF(N388="sníž. přenesená",J388,0)</f>
        <v>0</v>
      </c>
      <c r="BI388" s="234">
        <f>IF(N388="nulová",J388,0)</f>
        <v>0</v>
      </c>
      <c r="BJ388" s="16" t="s">
        <v>84</v>
      </c>
      <c r="BK388" s="234">
        <f>ROUND(I388*H388,2)</f>
        <v>0</v>
      </c>
      <c r="BL388" s="16" t="s">
        <v>493</v>
      </c>
      <c r="BM388" s="233" t="s">
        <v>509</v>
      </c>
    </row>
    <row r="389" s="1" customFormat="1">
      <c r="B389" s="37"/>
      <c r="C389" s="38"/>
      <c r="D389" s="237" t="s">
        <v>352</v>
      </c>
      <c r="E389" s="38"/>
      <c r="F389" s="279" t="s">
        <v>510</v>
      </c>
      <c r="G389" s="38"/>
      <c r="H389" s="38"/>
      <c r="I389" s="138"/>
      <c r="J389" s="38"/>
      <c r="K389" s="38"/>
      <c r="L389" s="42"/>
      <c r="M389" s="280"/>
      <c r="N389" s="85"/>
      <c r="O389" s="85"/>
      <c r="P389" s="85"/>
      <c r="Q389" s="85"/>
      <c r="R389" s="85"/>
      <c r="S389" s="85"/>
      <c r="T389" s="86"/>
      <c r="AT389" s="16" t="s">
        <v>352</v>
      </c>
      <c r="AU389" s="16" t="s">
        <v>86</v>
      </c>
    </row>
    <row r="390" s="1" customFormat="1" ht="16.5" customHeight="1">
      <c r="B390" s="37"/>
      <c r="C390" s="222" t="s">
        <v>511</v>
      </c>
      <c r="D390" s="222" t="s">
        <v>143</v>
      </c>
      <c r="E390" s="223" t="s">
        <v>512</v>
      </c>
      <c r="F390" s="224" t="s">
        <v>513</v>
      </c>
      <c r="G390" s="225" t="s">
        <v>336</v>
      </c>
      <c r="H390" s="226">
        <v>1</v>
      </c>
      <c r="I390" s="227"/>
      <c r="J390" s="228">
        <f>ROUND(I390*H390,2)</f>
        <v>0</v>
      </c>
      <c r="K390" s="224" t="s">
        <v>1</v>
      </c>
      <c r="L390" s="42"/>
      <c r="M390" s="229" t="s">
        <v>1</v>
      </c>
      <c r="N390" s="230" t="s">
        <v>41</v>
      </c>
      <c r="O390" s="85"/>
      <c r="P390" s="231">
        <f>O390*H390</f>
        <v>0</v>
      </c>
      <c r="Q390" s="231">
        <v>0</v>
      </c>
      <c r="R390" s="231">
        <f>Q390*H390</f>
        <v>0</v>
      </c>
      <c r="S390" s="231">
        <v>0</v>
      </c>
      <c r="T390" s="232">
        <f>S390*H390</f>
        <v>0</v>
      </c>
      <c r="AR390" s="233" t="s">
        <v>493</v>
      </c>
      <c r="AT390" s="233" t="s">
        <v>143</v>
      </c>
      <c r="AU390" s="233" t="s">
        <v>86</v>
      </c>
      <c r="AY390" s="16" t="s">
        <v>139</v>
      </c>
      <c r="BE390" s="234">
        <f>IF(N390="základní",J390,0)</f>
        <v>0</v>
      </c>
      <c r="BF390" s="234">
        <f>IF(N390="snížená",J390,0)</f>
        <v>0</v>
      </c>
      <c r="BG390" s="234">
        <f>IF(N390="zákl. přenesená",J390,0)</f>
        <v>0</v>
      </c>
      <c r="BH390" s="234">
        <f>IF(N390="sníž. přenesená",J390,0)</f>
        <v>0</v>
      </c>
      <c r="BI390" s="234">
        <f>IF(N390="nulová",J390,0)</f>
        <v>0</v>
      </c>
      <c r="BJ390" s="16" t="s">
        <v>84</v>
      </c>
      <c r="BK390" s="234">
        <f>ROUND(I390*H390,2)</f>
        <v>0</v>
      </c>
      <c r="BL390" s="16" t="s">
        <v>493</v>
      </c>
      <c r="BM390" s="233" t="s">
        <v>514</v>
      </c>
    </row>
    <row r="391" s="1" customFormat="1">
      <c r="B391" s="37"/>
      <c r="C391" s="38"/>
      <c r="D391" s="237" t="s">
        <v>352</v>
      </c>
      <c r="E391" s="38"/>
      <c r="F391" s="279" t="s">
        <v>515</v>
      </c>
      <c r="G391" s="38"/>
      <c r="H391" s="38"/>
      <c r="I391" s="138"/>
      <c r="J391" s="38"/>
      <c r="K391" s="38"/>
      <c r="L391" s="42"/>
      <c r="M391" s="280"/>
      <c r="N391" s="85"/>
      <c r="O391" s="85"/>
      <c r="P391" s="85"/>
      <c r="Q391" s="85"/>
      <c r="R391" s="85"/>
      <c r="S391" s="85"/>
      <c r="T391" s="86"/>
      <c r="AT391" s="16" t="s">
        <v>352</v>
      </c>
      <c r="AU391" s="16" t="s">
        <v>86</v>
      </c>
    </row>
    <row r="392" s="1" customFormat="1" ht="16.5" customHeight="1">
      <c r="B392" s="37"/>
      <c r="C392" s="222" t="s">
        <v>516</v>
      </c>
      <c r="D392" s="222" t="s">
        <v>143</v>
      </c>
      <c r="E392" s="223" t="s">
        <v>517</v>
      </c>
      <c r="F392" s="224" t="s">
        <v>518</v>
      </c>
      <c r="G392" s="225" t="s">
        <v>336</v>
      </c>
      <c r="H392" s="226">
        <v>1</v>
      </c>
      <c r="I392" s="227"/>
      <c r="J392" s="228">
        <f>ROUND(I392*H392,2)</f>
        <v>0</v>
      </c>
      <c r="K392" s="224" t="s">
        <v>1</v>
      </c>
      <c r="L392" s="42"/>
      <c r="M392" s="229" t="s">
        <v>1</v>
      </c>
      <c r="N392" s="230" t="s">
        <v>41</v>
      </c>
      <c r="O392" s="85"/>
      <c r="P392" s="231">
        <f>O392*H392</f>
        <v>0</v>
      </c>
      <c r="Q392" s="231">
        <v>0</v>
      </c>
      <c r="R392" s="231">
        <f>Q392*H392</f>
        <v>0</v>
      </c>
      <c r="S392" s="231">
        <v>0</v>
      </c>
      <c r="T392" s="232">
        <f>S392*H392</f>
        <v>0</v>
      </c>
      <c r="AR392" s="233" t="s">
        <v>493</v>
      </c>
      <c r="AT392" s="233" t="s">
        <v>143</v>
      </c>
      <c r="AU392" s="233" t="s">
        <v>86</v>
      </c>
      <c r="AY392" s="16" t="s">
        <v>139</v>
      </c>
      <c r="BE392" s="234">
        <f>IF(N392="základní",J392,0)</f>
        <v>0</v>
      </c>
      <c r="BF392" s="234">
        <f>IF(N392="snížená",J392,0)</f>
        <v>0</v>
      </c>
      <c r="BG392" s="234">
        <f>IF(N392="zákl. přenesená",J392,0)</f>
        <v>0</v>
      </c>
      <c r="BH392" s="234">
        <f>IF(N392="sníž. přenesená",J392,0)</f>
        <v>0</v>
      </c>
      <c r="BI392" s="234">
        <f>IF(N392="nulová",J392,0)</f>
        <v>0</v>
      </c>
      <c r="BJ392" s="16" t="s">
        <v>84</v>
      </c>
      <c r="BK392" s="234">
        <f>ROUND(I392*H392,2)</f>
        <v>0</v>
      </c>
      <c r="BL392" s="16" t="s">
        <v>493</v>
      </c>
      <c r="BM392" s="233" t="s">
        <v>519</v>
      </c>
    </row>
    <row r="393" s="1" customFormat="1">
      <c r="B393" s="37"/>
      <c r="C393" s="38"/>
      <c r="D393" s="237" t="s">
        <v>352</v>
      </c>
      <c r="E393" s="38"/>
      <c r="F393" s="279" t="s">
        <v>520</v>
      </c>
      <c r="G393" s="38"/>
      <c r="H393" s="38"/>
      <c r="I393" s="138"/>
      <c r="J393" s="38"/>
      <c r="K393" s="38"/>
      <c r="L393" s="42"/>
      <c r="M393" s="280"/>
      <c r="N393" s="85"/>
      <c r="O393" s="85"/>
      <c r="P393" s="85"/>
      <c r="Q393" s="85"/>
      <c r="R393" s="85"/>
      <c r="S393" s="85"/>
      <c r="T393" s="86"/>
      <c r="AT393" s="16" t="s">
        <v>352</v>
      </c>
      <c r="AU393" s="16" t="s">
        <v>86</v>
      </c>
    </row>
    <row r="394" s="1" customFormat="1" ht="16.5" customHeight="1">
      <c r="B394" s="37"/>
      <c r="C394" s="222" t="s">
        <v>521</v>
      </c>
      <c r="D394" s="222" t="s">
        <v>143</v>
      </c>
      <c r="E394" s="223" t="s">
        <v>522</v>
      </c>
      <c r="F394" s="224" t="s">
        <v>523</v>
      </c>
      <c r="G394" s="225" t="s">
        <v>416</v>
      </c>
      <c r="H394" s="226">
        <v>13.550000000000001</v>
      </c>
      <c r="I394" s="227"/>
      <c r="J394" s="228">
        <f>ROUND(I394*H394,2)</f>
        <v>0</v>
      </c>
      <c r="K394" s="224" t="s">
        <v>1</v>
      </c>
      <c r="L394" s="42"/>
      <c r="M394" s="229" t="s">
        <v>1</v>
      </c>
      <c r="N394" s="230" t="s">
        <v>41</v>
      </c>
      <c r="O394" s="85"/>
      <c r="P394" s="231">
        <f>O394*H394</f>
        <v>0</v>
      </c>
      <c r="Q394" s="231">
        <v>0</v>
      </c>
      <c r="R394" s="231">
        <f>Q394*H394</f>
        <v>0</v>
      </c>
      <c r="S394" s="231">
        <v>0</v>
      </c>
      <c r="T394" s="232">
        <f>S394*H394</f>
        <v>0</v>
      </c>
      <c r="AR394" s="233" t="s">
        <v>493</v>
      </c>
      <c r="AT394" s="233" t="s">
        <v>143</v>
      </c>
      <c r="AU394" s="233" t="s">
        <v>86</v>
      </c>
      <c r="AY394" s="16" t="s">
        <v>139</v>
      </c>
      <c r="BE394" s="234">
        <f>IF(N394="základní",J394,0)</f>
        <v>0</v>
      </c>
      <c r="BF394" s="234">
        <f>IF(N394="snížená",J394,0)</f>
        <v>0</v>
      </c>
      <c r="BG394" s="234">
        <f>IF(N394="zákl. přenesená",J394,0)</f>
        <v>0</v>
      </c>
      <c r="BH394" s="234">
        <f>IF(N394="sníž. přenesená",J394,0)</f>
        <v>0</v>
      </c>
      <c r="BI394" s="234">
        <f>IF(N394="nulová",J394,0)</f>
        <v>0</v>
      </c>
      <c r="BJ394" s="16" t="s">
        <v>84</v>
      </c>
      <c r="BK394" s="234">
        <f>ROUND(I394*H394,2)</f>
        <v>0</v>
      </c>
      <c r="BL394" s="16" t="s">
        <v>493</v>
      </c>
      <c r="BM394" s="233" t="s">
        <v>524</v>
      </c>
    </row>
    <row r="395" s="1" customFormat="1">
      <c r="B395" s="37"/>
      <c r="C395" s="38"/>
      <c r="D395" s="237" t="s">
        <v>352</v>
      </c>
      <c r="E395" s="38"/>
      <c r="F395" s="279" t="s">
        <v>525</v>
      </c>
      <c r="G395" s="38"/>
      <c r="H395" s="38"/>
      <c r="I395" s="138"/>
      <c r="J395" s="38"/>
      <c r="K395" s="38"/>
      <c r="L395" s="42"/>
      <c r="M395" s="280"/>
      <c r="N395" s="85"/>
      <c r="O395" s="85"/>
      <c r="P395" s="85"/>
      <c r="Q395" s="85"/>
      <c r="R395" s="85"/>
      <c r="S395" s="85"/>
      <c r="T395" s="86"/>
      <c r="AT395" s="16" t="s">
        <v>352</v>
      </c>
      <c r="AU395" s="16" t="s">
        <v>86</v>
      </c>
    </row>
    <row r="396" s="13" customFormat="1">
      <c r="B396" s="246"/>
      <c r="C396" s="247"/>
      <c r="D396" s="237" t="s">
        <v>150</v>
      </c>
      <c r="E396" s="248" t="s">
        <v>1</v>
      </c>
      <c r="F396" s="249" t="s">
        <v>526</v>
      </c>
      <c r="G396" s="247"/>
      <c r="H396" s="250">
        <v>13.550000000000001</v>
      </c>
      <c r="I396" s="251"/>
      <c r="J396" s="247"/>
      <c r="K396" s="247"/>
      <c r="L396" s="252"/>
      <c r="M396" s="253"/>
      <c r="N396" s="254"/>
      <c r="O396" s="254"/>
      <c r="P396" s="254"/>
      <c r="Q396" s="254"/>
      <c r="R396" s="254"/>
      <c r="S396" s="254"/>
      <c r="T396" s="255"/>
      <c r="AT396" s="256" t="s">
        <v>150</v>
      </c>
      <c r="AU396" s="256" t="s">
        <v>86</v>
      </c>
      <c r="AV396" s="13" t="s">
        <v>86</v>
      </c>
      <c r="AW396" s="13" t="s">
        <v>32</v>
      </c>
      <c r="AX396" s="13" t="s">
        <v>84</v>
      </c>
      <c r="AY396" s="256" t="s">
        <v>139</v>
      </c>
    </row>
    <row r="397" s="1" customFormat="1" ht="16.5" customHeight="1">
      <c r="B397" s="37"/>
      <c r="C397" s="222" t="s">
        <v>527</v>
      </c>
      <c r="D397" s="222" t="s">
        <v>143</v>
      </c>
      <c r="E397" s="223" t="s">
        <v>528</v>
      </c>
      <c r="F397" s="224" t="s">
        <v>529</v>
      </c>
      <c r="G397" s="225" t="s">
        <v>336</v>
      </c>
      <c r="H397" s="226">
        <v>1</v>
      </c>
      <c r="I397" s="227"/>
      <c r="J397" s="228">
        <f>ROUND(I397*H397,2)</f>
        <v>0</v>
      </c>
      <c r="K397" s="224" t="s">
        <v>1</v>
      </c>
      <c r="L397" s="42"/>
      <c r="M397" s="229" t="s">
        <v>1</v>
      </c>
      <c r="N397" s="230" t="s">
        <v>41</v>
      </c>
      <c r="O397" s="85"/>
      <c r="P397" s="231">
        <f>O397*H397</f>
        <v>0</v>
      </c>
      <c r="Q397" s="231">
        <v>0</v>
      </c>
      <c r="R397" s="231">
        <f>Q397*H397</f>
        <v>0</v>
      </c>
      <c r="S397" s="231">
        <v>0</v>
      </c>
      <c r="T397" s="232">
        <f>S397*H397</f>
        <v>0</v>
      </c>
      <c r="AR397" s="233" t="s">
        <v>493</v>
      </c>
      <c r="AT397" s="233" t="s">
        <v>143</v>
      </c>
      <c r="AU397" s="233" t="s">
        <v>86</v>
      </c>
      <c r="AY397" s="16" t="s">
        <v>139</v>
      </c>
      <c r="BE397" s="234">
        <f>IF(N397="základní",J397,0)</f>
        <v>0</v>
      </c>
      <c r="BF397" s="234">
        <f>IF(N397="snížená",J397,0)</f>
        <v>0</v>
      </c>
      <c r="BG397" s="234">
        <f>IF(N397="zákl. přenesená",J397,0)</f>
        <v>0</v>
      </c>
      <c r="BH397" s="234">
        <f>IF(N397="sníž. přenesená",J397,0)</f>
        <v>0</v>
      </c>
      <c r="BI397" s="234">
        <f>IF(N397="nulová",J397,0)</f>
        <v>0</v>
      </c>
      <c r="BJ397" s="16" t="s">
        <v>84</v>
      </c>
      <c r="BK397" s="234">
        <f>ROUND(I397*H397,2)</f>
        <v>0</v>
      </c>
      <c r="BL397" s="16" t="s">
        <v>493</v>
      </c>
      <c r="BM397" s="233" t="s">
        <v>530</v>
      </c>
    </row>
    <row r="398" s="1" customFormat="1">
      <c r="B398" s="37"/>
      <c r="C398" s="38"/>
      <c r="D398" s="237" t="s">
        <v>352</v>
      </c>
      <c r="E398" s="38"/>
      <c r="F398" s="279" t="s">
        <v>531</v>
      </c>
      <c r="G398" s="38"/>
      <c r="H398" s="38"/>
      <c r="I398" s="138"/>
      <c r="J398" s="38"/>
      <c r="K398" s="38"/>
      <c r="L398" s="42"/>
      <c r="M398" s="280"/>
      <c r="N398" s="85"/>
      <c r="O398" s="85"/>
      <c r="P398" s="85"/>
      <c r="Q398" s="85"/>
      <c r="R398" s="85"/>
      <c r="S398" s="85"/>
      <c r="T398" s="86"/>
      <c r="AT398" s="16" t="s">
        <v>352</v>
      </c>
      <c r="AU398" s="16" t="s">
        <v>86</v>
      </c>
    </row>
    <row r="399" s="1" customFormat="1" ht="16.5" customHeight="1">
      <c r="B399" s="37"/>
      <c r="C399" s="222" t="s">
        <v>532</v>
      </c>
      <c r="D399" s="222" t="s">
        <v>143</v>
      </c>
      <c r="E399" s="223" t="s">
        <v>533</v>
      </c>
      <c r="F399" s="224" t="s">
        <v>534</v>
      </c>
      <c r="G399" s="225" t="s">
        <v>336</v>
      </c>
      <c r="H399" s="226">
        <v>1</v>
      </c>
      <c r="I399" s="227"/>
      <c r="J399" s="228">
        <f>ROUND(I399*H399,2)</f>
        <v>0</v>
      </c>
      <c r="K399" s="224" t="s">
        <v>1</v>
      </c>
      <c r="L399" s="42"/>
      <c r="M399" s="229" t="s">
        <v>1</v>
      </c>
      <c r="N399" s="230" t="s">
        <v>41</v>
      </c>
      <c r="O399" s="85"/>
      <c r="P399" s="231">
        <f>O399*H399</f>
        <v>0</v>
      </c>
      <c r="Q399" s="231">
        <v>0</v>
      </c>
      <c r="R399" s="231">
        <f>Q399*H399</f>
        <v>0</v>
      </c>
      <c r="S399" s="231">
        <v>0</v>
      </c>
      <c r="T399" s="232">
        <f>S399*H399</f>
        <v>0</v>
      </c>
      <c r="AR399" s="233" t="s">
        <v>493</v>
      </c>
      <c r="AT399" s="233" t="s">
        <v>143</v>
      </c>
      <c r="AU399" s="233" t="s">
        <v>86</v>
      </c>
      <c r="AY399" s="16" t="s">
        <v>139</v>
      </c>
      <c r="BE399" s="234">
        <f>IF(N399="základní",J399,0)</f>
        <v>0</v>
      </c>
      <c r="BF399" s="234">
        <f>IF(N399="snížená",J399,0)</f>
        <v>0</v>
      </c>
      <c r="BG399" s="234">
        <f>IF(N399="zákl. přenesená",J399,0)</f>
        <v>0</v>
      </c>
      <c r="BH399" s="234">
        <f>IF(N399="sníž. přenesená",J399,0)</f>
        <v>0</v>
      </c>
      <c r="BI399" s="234">
        <f>IF(N399="nulová",J399,0)</f>
        <v>0</v>
      </c>
      <c r="BJ399" s="16" t="s">
        <v>84</v>
      </c>
      <c r="BK399" s="234">
        <f>ROUND(I399*H399,2)</f>
        <v>0</v>
      </c>
      <c r="BL399" s="16" t="s">
        <v>493</v>
      </c>
      <c r="BM399" s="233" t="s">
        <v>535</v>
      </c>
    </row>
    <row r="400" s="1" customFormat="1">
      <c r="B400" s="37"/>
      <c r="C400" s="38"/>
      <c r="D400" s="237" t="s">
        <v>352</v>
      </c>
      <c r="E400" s="38"/>
      <c r="F400" s="279" t="s">
        <v>536</v>
      </c>
      <c r="G400" s="38"/>
      <c r="H400" s="38"/>
      <c r="I400" s="138"/>
      <c r="J400" s="38"/>
      <c r="K400" s="38"/>
      <c r="L400" s="42"/>
      <c r="M400" s="280"/>
      <c r="N400" s="85"/>
      <c r="O400" s="85"/>
      <c r="P400" s="85"/>
      <c r="Q400" s="85"/>
      <c r="R400" s="85"/>
      <c r="S400" s="85"/>
      <c r="T400" s="86"/>
      <c r="AT400" s="16" t="s">
        <v>352</v>
      </c>
      <c r="AU400" s="16" t="s">
        <v>86</v>
      </c>
    </row>
    <row r="401" s="1" customFormat="1" ht="16.5" customHeight="1">
      <c r="B401" s="37"/>
      <c r="C401" s="222" t="s">
        <v>537</v>
      </c>
      <c r="D401" s="222" t="s">
        <v>143</v>
      </c>
      <c r="E401" s="223" t="s">
        <v>538</v>
      </c>
      <c r="F401" s="224" t="s">
        <v>539</v>
      </c>
      <c r="G401" s="225" t="s">
        <v>336</v>
      </c>
      <c r="H401" s="226">
        <v>6</v>
      </c>
      <c r="I401" s="227"/>
      <c r="J401" s="228">
        <f>ROUND(I401*H401,2)</f>
        <v>0</v>
      </c>
      <c r="K401" s="224" t="s">
        <v>1</v>
      </c>
      <c r="L401" s="42"/>
      <c r="M401" s="229" t="s">
        <v>1</v>
      </c>
      <c r="N401" s="230" t="s">
        <v>41</v>
      </c>
      <c r="O401" s="85"/>
      <c r="P401" s="231">
        <f>O401*H401</f>
        <v>0</v>
      </c>
      <c r="Q401" s="231">
        <v>0</v>
      </c>
      <c r="R401" s="231">
        <f>Q401*H401</f>
        <v>0</v>
      </c>
      <c r="S401" s="231">
        <v>0</v>
      </c>
      <c r="T401" s="232">
        <f>S401*H401</f>
        <v>0</v>
      </c>
      <c r="AR401" s="233" t="s">
        <v>493</v>
      </c>
      <c r="AT401" s="233" t="s">
        <v>143</v>
      </c>
      <c r="AU401" s="233" t="s">
        <v>86</v>
      </c>
      <c r="AY401" s="16" t="s">
        <v>139</v>
      </c>
      <c r="BE401" s="234">
        <f>IF(N401="základní",J401,0)</f>
        <v>0</v>
      </c>
      <c r="BF401" s="234">
        <f>IF(N401="snížená",J401,0)</f>
        <v>0</v>
      </c>
      <c r="BG401" s="234">
        <f>IF(N401="zákl. přenesená",J401,0)</f>
        <v>0</v>
      </c>
      <c r="BH401" s="234">
        <f>IF(N401="sníž. přenesená",J401,0)</f>
        <v>0</v>
      </c>
      <c r="BI401" s="234">
        <f>IF(N401="nulová",J401,0)</f>
        <v>0</v>
      </c>
      <c r="BJ401" s="16" t="s">
        <v>84</v>
      </c>
      <c r="BK401" s="234">
        <f>ROUND(I401*H401,2)</f>
        <v>0</v>
      </c>
      <c r="BL401" s="16" t="s">
        <v>493</v>
      </c>
      <c r="BM401" s="233" t="s">
        <v>540</v>
      </c>
    </row>
    <row r="402" s="1" customFormat="1">
      <c r="B402" s="37"/>
      <c r="C402" s="38"/>
      <c r="D402" s="237" t="s">
        <v>352</v>
      </c>
      <c r="E402" s="38"/>
      <c r="F402" s="279" t="s">
        <v>541</v>
      </c>
      <c r="G402" s="38"/>
      <c r="H402" s="38"/>
      <c r="I402" s="138"/>
      <c r="J402" s="38"/>
      <c r="K402" s="38"/>
      <c r="L402" s="42"/>
      <c r="M402" s="280"/>
      <c r="N402" s="85"/>
      <c r="O402" s="85"/>
      <c r="P402" s="85"/>
      <c r="Q402" s="85"/>
      <c r="R402" s="85"/>
      <c r="S402" s="85"/>
      <c r="T402" s="86"/>
      <c r="AT402" s="16" t="s">
        <v>352</v>
      </c>
      <c r="AU402" s="16" t="s">
        <v>86</v>
      </c>
    </row>
    <row r="403" s="1" customFormat="1" ht="16.5" customHeight="1">
      <c r="B403" s="37"/>
      <c r="C403" s="222" t="s">
        <v>542</v>
      </c>
      <c r="D403" s="222" t="s">
        <v>143</v>
      </c>
      <c r="E403" s="223" t="s">
        <v>543</v>
      </c>
      <c r="F403" s="224" t="s">
        <v>544</v>
      </c>
      <c r="G403" s="225" t="s">
        <v>336</v>
      </c>
      <c r="H403" s="226">
        <v>4</v>
      </c>
      <c r="I403" s="227"/>
      <c r="J403" s="228">
        <f>ROUND(I403*H403,2)</f>
        <v>0</v>
      </c>
      <c r="K403" s="224" t="s">
        <v>1</v>
      </c>
      <c r="L403" s="42"/>
      <c r="M403" s="229" t="s">
        <v>1</v>
      </c>
      <c r="N403" s="230" t="s">
        <v>41</v>
      </c>
      <c r="O403" s="85"/>
      <c r="P403" s="231">
        <f>O403*H403</f>
        <v>0</v>
      </c>
      <c r="Q403" s="231">
        <v>0</v>
      </c>
      <c r="R403" s="231">
        <f>Q403*H403</f>
        <v>0</v>
      </c>
      <c r="S403" s="231">
        <v>0</v>
      </c>
      <c r="T403" s="232">
        <f>S403*H403</f>
        <v>0</v>
      </c>
      <c r="AR403" s="233" t="s">
        <v>493</v>
      </c>
      <c r="AT403" s="233" t="s">
        <v>143</v>
      </c>
      <c r="AU403" s="233" t="s">
        <v>86</v>
      </c>
      <c r="AY403" s="16" t="s">
        <v>139</v>
      </c>
      <c r="BE403" s="234">
        <f>IF(N403="základní",J403,0)</f>
        <v>0</v>
      </c>
      <c r="BF403" s="234">
        <f>IF(N403="snížená",J403,0)</f>
        <v>0</v>
      </c>
      <c r="BG403" s="234">
        <f>IF(N403="zákl. přenesená",J403,0)</f>
        <v>0</v>
      </c>
      <c r="BH403" s="234">
        <f>IF(N403="sníž. přenesená",J403,0)</f>
        <v>0</v>
      </c>
      <c r="BI403" s="234">
        <f>IF(N403="nulová",J403,0)</f>
        <v>0</v>
      </c>
      <c r="BJ403" s="16" t="s">
        <v>84</v>
      </c>
      <c r="BK403" s="234">
        <f>ROUND(I403*H403,2)</f>
        <v>0</v>
      </c>
      <c r="BL403" s="16" t="s">
        <v>493</v>
      </c>
      <c r="BM403" s="233" t="s">
        <v>545</v>
      </c>
    </row>
    <row r="404" s="1" customFormat="1">
      <c r="B404" s="37"/>
      <c r="C404" s="38"/>
      <c r="D404" s="237" t="s">
        <v>352</v>
      </c>
      <c r="E404" s="38"/>
      <c r="F404" s="279" t="s">
        <v>546</v>
      </c>
      <c r="G404" s="38"/>
      <c r="H404" s="38"/>
      <c r="I404" s="138"/>
      <c r="J404" s="38"/>
      <c r="K404" s="38"/>
      <c r="L404" s="42"/>
      <c r="M404" s="280"/>
      <c r="N404" s="85"/>
      <c r="O404" s="85"/>
      <c r="P404" s="85"/>
      <c r="Q404" s="85"/>
      <c r="R404" s="85"/>
      <c r="S404" s="85"/>
      <c r="T404" s="86"/>
      <c r="AT404" s="16" t="s">
        <v>352</v>
      </c>
      <c r="AU404" s="16" t="s">
        <v>86</v>
      </c>
    </row>
    <row r="405" s="1" customFormat="1" ht="16.5" customHeight="1">
      <c r="B405" s="37"/>
      <c r="C405" s="222" t="s">
        <v>547</v>
      </c>
      <c r="D405" s="222" t="s">
        <v>143</v>
      </c>
      <c r="E405" s="223" t="s">
        <v>548</v>
      </c>
      <c r="F405" s="224" t="s">
        <v>549</v>
      </c>
      <c r="G405" s="225" t="s">
        <v>336</v>
      </c>
      <c r="H405" s="226">
        <v>2</v>
      </c>
      <c r="I405" s="227"/>
      <c r="J405" s="228">
        <f>ROUND(I405*H405,2)</f>
        <v>0</v>
      </c>
      <c r="K405" s="224" t="s">
        <v>1</v>
      </c>
      <c r="L405" s="42"/>
      <c r="M405" s="229" t="s">
        <v>1</v>
      </c>
      <c r="N405" s="230" t="s">
        <v>41</v>
      </c>
      <c r="O405" s="85"/>
      <c r="P405" s="231">
        <f>O405*H405</f>
        <v>0</v>
      </c>
      <c r="Q405" s="231">
        <v>0</v>
      </c>
      <c r="R405" s="231">
        <f>Q405*H405</f>
        <v>0</v>
      </c>
      <c r="S405" s="231">
        <v>0</v>
      </c>
      <c r="T405" s="232">
        <f>S405*H405</f>
        <v>0</v>
      </c>
      <c r="AR405" s="233" t="s">
        <v>493</v>
      </c>
      <c r="AT405" s="233" t="s">
        <v>143</v>
      </c>
      <c r="AU405" s="233" t="s">
        <v>86</v>
      </c>
      <c r="AY405" s="16" t="s">
        <v>139</v>
      </c>
      <c r="BE405" s="234">
        <f>IF(N405="základní",J405,0)</f>
        <v>0</v>
      </c>
      <c r="BF405" s="234">
        <f>IF(N405="snížená",J405,0)</f>
        <v>0</v>
      </c>
      <c r="BG405" s="234">
        <f>IF(N405="zákl. přenesená",J405,0)</f>
        <v>0</v>
      </c>
      <c r="BH405" s="234">
        <f>IF(N405="sníž. přenesená",J405,0)</f>
        <v>0</v>
      </c>
      <c r="BI405" s="234">
        <f>IF(N405="nulová",J405,0)</f>
        <v>0</v>
      </c>
      <c r="BJ405" s="16" t="s">
        <v>84</v>
      </c>
      <c r="BK405" s="234">
        <f>ROUND(I405*H405,2)</f>
        <v>0</v>
      </c>
      <c r="BL405" s="16" t="s">
        <v>493</v>
      </c>
      <c r="BM405" s="233" t="s">
        <v>550</v>
      </c>
    </row>
    <row r="406" s="1" customFormat="1">
      <c r="B406" s="37"/>
      <c r="C406" s="38"/>
      <c r="D406" s="237" t="s">
        <v>352</v>
      </c>
      <c r="E406" s="38"/>
      <c r="F406" s="279" t="s">
        <v>551</v>
      </c>
      <c r="G406" s="38"/>
      <c r="H406" s="38"/>
      <c r="I406" s="138"/>
      <c r="J406" s="38"/>
      <c r="K406" s="38"/>
      <c r="L406" s="42"/>
      <c r="M406" s="280"/>
      <c r="N406" s="85"/>
      <c r="O406" s="85"/>
      <c r="P406" s="85"/>
      <c r="Q406" s="85"/>
      <c r="R406" s="85"/>
      <c r="S406" s="85"/>
      <c r="T406" s="86"/>
      <c r="AT406" s="16" t="s">
        <v>352</v>
      </c>
      <c r="AU406" s="16" t="s">
        <v>86</v>
      </c>
    </row>
    <row r="407" s="1" customFormat="1" ht="16.5" customHeight="1">
      <c r="B407" s="37"/>
      <c r="C407" s="222" t="s">
        <v>552</v>
      </c>
      <c r="D407" s="222" t="s">
        <v>143</v>
      </c>
      <c r="E407" s="223" t="s">
        <v>553</v>
      </c>
      <c r="F407" s="224" t="s">
        <v>554</v>
      </c>
      <c r="G407" s="225" t="s">
        <v>336</v>
      </c>
      <c r="H407" s="226">
        <v>1</v>
      </c>
      <c r="I407" s="227"/>
      <c r="J407" s="228">
        <f>ROUND(I407*H407,2)</f>
        <v>0</v>
      </c>
      <c r="K407" s="224" t="s">
        <v>1</v>
      </c>
      <c r="L407" s="42"/>
      <c r="M407" s="229" t="s">
        <v>1</v>
      </c>
      <c r="N407" s="230" t="s">
        <v>41</v>
      </c>
      <c r="O407" s="85"/>
      <c r="P407" s="231">
        <f>O407*H407</f>
        <v>0</v>
      </c>
      <c r="Q407" s="231">
        <v>0</v>
      </c>
      <c r="R407" s="231">
        <f>Q407*H407</f>
        <v>0</v>
      </c>
      <c r="S407" s="231">
        <v>0</v>
      </c>
      <c r="T407" s="232">
        <f>S407*H407</f>
        <v>0</v>
      </c>
      <c r="AR407" s="233" t="s">
        <v>493</v>
      </c>
      <c r="AT407" s="233" t="s">
        <v>143</v>
      </c>
      <c r="AU407" s="233" t="s">
        <v>86</v>
      </c>
      <c r="AY407" s="16" t="s">
        <v>139</v>
      </c>
      <c r="BE407" s="234">
        <f>IF(N407="základní",J407,0)</f>
        <v>0</v>
      </c>
      <c r="BF407" s="234">
        <f>IF(N407="snížená",J407,0)</f>
        <v>0</v>
      </c>
      <c r="BG407" s="234">
        <f>IF(N407="zákl. přenesená",J407,0)</f>
        <v>0</v>
      </c>
      <c r="BH407" s="234">
        <f>IF(N407="sníž. přenesená",J407,0)</f>
        <v>0</v>
      </c>
      <c r="BI407" s="234">
        <f>IF(N407="nulová",J407,0)</f>
        <v>0</v>
      </c>
      <c r="BJ407" s="16" t="s">
        <v>84</v>
      </c>
      <c r="BK407" s="234">
        <f>ROUND(I407*H407,2)</f>
        <v>0</v>
      </c>
      <c r="BL407" s="16" t="s">
        <v>493</v>
      </c>
      <c r="BM407" s="233" t="s">
        <v>555</v>
      </c>
    </row>
    <row r="408" s="1" customFormat="1">
      <c r="B408" s="37"/>
      <c r="C408" s="38"/>
      <c r="D408" s="237" t="s">
        <v>352</v>
      </c>
      <c r="E408" s="38"/>
      <c r="F408" s="279" t="s">
        <v>556</v>
      </c>
      <c r="G408" s="38"/>
      <c r="H408" s="38"/>
      <c r="I408" s="138"/>
      <c r="J408" s="38"/>
      <c r="K408" s="38"/>
      <c r="L408" s="42"/>
      <c r="M408" s="280"/>
      <c r="N408" s="85"/>
      <c r="O408" s="85"/>
      <c r="P408" s="85"/>
      <c r="Q408" s="85"/>
      <c r="R408" s="85"/>
      <c r="S408" s="85"/>
      <c r="T408" s="86"/>
      <c r="AT408" s="16" t="s">
        <v>352</v>
      </c>
      <c r="AU408" s="16" t="s">
        <v>86</v>
      </c>
    </row>
    <row r="409" s="1" customFormat="1" ht="16.5" customHeight="1">
      <c r="B409" s="37"/>
      <c r="C409" s="222" t="s">
        <v>557</v>
      </c>
      <c r="D409" s="222" t="s">
        <v>143</v>
      </c>
      <c r="E409" s="223" t="s">
        <v>558</v>
      </c>
      <c r="F409" s="224" t="s">
        <v>559</v>
      </c>
      <c r="G409" s="225" t="s">
        <v>336</v>
      </c>
      <c r="H409" s="226">
        <v>1</v>
      </c>
      <c r="I409" s="227"/>
      <c r="J409" s="228">
        <f>ROUND(I409*H409,2)</f>
        <v>0</v>
      </c>
      <c r="K409" s="224" t="s">
        <v>1</v>
      </c>
      <c r="L409" s="42"/>
      <c r="M409" s="229" t="s">
        <v>1</v>
      </c>
      <c r="N409" s="230" t="s">
        <v>41</v>
      </c>
      <c r="O409" s="85"/>
      <c r="P409" s="231">
        <f>O409*H409</f>
        <v>0</v>
      </c>
      <c r="Q409" s="231">
        <v>0</v>
      </c>
      <c r="R409" s="231">
        <f>Q409*H409</f>
        <v>0</v>
      </c>
      <c r="S409" s="231">
        <v>0</v>
      </c>
      <c r="T409" s="232">
        <f>S409*H409</f>
        <v>0</v>
      </c>
      <c r="AR409" s="233" t="s">
        <v>493</v>
      </c>
      <c r="AT409" s="233" t="s">
        <v>143</v>
      </c>
      <c r="AU409" s="233" t="s">
        <v>86</v>
      </c>
      <c r="AY409" s="16" t="s">
        <v>139</v>
      </c>
      <c r="BE409" s="234">
        <f>IF(N409="základní",J409,0)</f>
        <v>0</v>
      </c>
      <c r="BF409" s="234">
        <f>IF(N409="snížená",J409,0)</f>
        <v>0</v>
      </c>
      <c r="BG409" s="234">
        <f>IF(N409="zákl. přenesená",J409,0)</f>
        <v>0</v>
      </c>
      <c r="BH409" s="234">
        <f>IF(N409="sníž. přenesená",J409,0)</f>
        <v>0</v>
      </c>
      <c r="BI409" s="234">
        <f>IF(N409="nulová",J409,0)</f>
        <v>0</v>
      </c>
      <c r="BJ409" s="16" t="s">
        <v>84</v>
      </c>
      <c r="BK409" s="234">
        <f>ROUND(I409*H409,2)</f>
        <v>0</v>
      </c>
      <c r="BL409" s="16" t="s">
        <v>493</v>
      </c>
      <c r="BM409" s="233" t="s">
        <v>560</v>
      </c>
    </row>
    <row r="410" s="1" customFormat="1">
      <c r="B410" s="37"/>
      <c r="C410" s="38"/>
      <c r="D410" s="237" t="s">
        <v>352</v>
      </c>
      <c r="E410" s="38"/>
      <c r="F410" s="279" t="s">
        <v>561</v>
      </c>
      <c r="G410" s="38"/>
      <c r="H410" s="38"/>
      <c r="I410" s="138"/>
      <c r="J410" s="38"/>
      <c r="K410" s="38"/>
      <c r="L410" s="42"/>
      <c r="M410" s="280"/>
      <c r="N410" s="85"/>
      <c r="O410" s="85"/>
      <c r="P410" s="85"/>
      <c r="Q410" s="85"/>
      <c r="R410" s="85"/>
      <c r="S410" s="85"/>
      <c r="T410" s="86"/>
      <c r="AT410" s="16" t="s">
        <v>352</v>
      </c>
      <c r="AU410" s="16" t="s">
        <v>86</v>
      </c>
    </row>
    <row r="411" s="11" customFormat="1" ht="22.8" customHeight="1">
      <c r="B411" s="206"/>
      <c r="C411" s="207"/>
      <c r="D411" s="208" t="s">
        <v>75</v>
      </c>
      <c r="E411" s="220" t="s">
        <v>562</v>
      </c>
      <c r="F411" s="220" t="s">
        <v>563</v>
      </c>
      <c r="G411" s="207"/>
      <c r="H411" s="207"/>
      <c r="I411" s="210"/>
      <c r="J411" s="221">
        <f>BK411</f>
        <v>0</v>
      </c>
      <c r="K411" s="207"/>
      <c r="L411" s="212"/>
      <c r="M411" s="213"/>
      <c r="N411" s="214"/>
      <c r="O411" s="214"/>
      <c r="P411" s="215">
        <f>P412+SUM(P413:P415)+P417+P422+P426+P428+P430</f>
        <v>0</v>
      </c>
      <c r="Q411" s="214"/>
      <c r="R411" s="215">
        <f>R412+SUM(R413:R415)+R417+R422+R426+R428+R430</f>
        <v>0</v>
      </c>
      <c r="S411" s="214"/>
      <c r="T411" s="216">
        <f>T412+SUM(T413:T415)+T417+T422+T426+T428+T430</f>
        <v>0</v>
      </c>
      <c r="AR411" s="217" t="s">
        <v>440</v>
      </c>
      <c r="AT411" s="218" t="s">
        <v>75</v>
      </c>
      <c r="AU411" s="218" t="s">
        <v>84</v>
      </c>
      <c r="AY411" s="217" t="s">
        <v>139</v>
      </c>
      <c r="BK411" s="219">
        <f>BK412+SUM(BK413:BK415)+BK417+BK422+BK426+BK428+BK430</f>
        <v>0</v>
      </c>
    </row>
    <row r="412" s="1" customFormat="1" ht="16.5" customHeight="1">
      <c r="B412" s="37"/>
      <c r="C412" s="222" t="s">
        <v>564</v>
      </c>
      <c r="D412" s="222" t="s">
        <v>143</v>
      </c>
      <c r="E412" s="223" t="s">
        <v>565</v>
      </c>
      <c r="F412" s="224" t="s">
        <v>566</v>
      </c>
      <c r="G412" s="225" t="s">
        <v>336</v>
      </c>
      <c r="H412" s="226">
        <v>1</v>
      </c>
      <c r="I412" s="227"/>
      <c r="J412" s="228">
        <f>ROUND(I412*H412,2)</f>
        <v>0</v>
      </c>
      <c r="K412" s="224" t="s">
        <v>1</v>
      </c>
      <c r="L412" s="42"/>
      <c r="M412" s="229" t="s">
        <v>1</v>
      </c>
      <c r="N412" s="230" t="s">
        <v>41</v>
      </c>
      <c r="O412" s="85"/>
      <c r="P412" s="231">
        <f>O412*H412</f>
        <v>0</v>
      </c>
      <c r="Q412" s="231">
        <v>0</v>
      </c>
      <c r="R412" s="231">
        <f>Q412*H412</f>
        <v>0</v>
      </c>
      <c r="S412" s="231">
        <v>0</v>
      </c>
      <c r="T412" s="232">
        <f>S412*H412</f>
        <v>0</v>
      </c>
      <c r="AR412" s="233" t="s">
        <v>493</v>
      </c>
      <c r="AT412" s="233" t="s">
        <v>143</v>
      </c>
      <c r="AU412" s="233" t="s">
        <v>86</v>
      </c>
      <c r="AY412" s="16" t="s">
        <v>139</v>
      </c>
      <c r="BE412" s="234">
        <f>IF(N412="základní",J412,0)</f>
        <v>0</v>
      </c>
      <c r="BF412" s="234">
        <f>IF(N412="snížená",J412,0)</f>
        <v>0</v>
      </c>
      <c r="BG412" s="234">
        <f>IF(N412="zákl. přenesená",J412,0)</f>
        <v>0</v>
      </c>
      <c r="BH412" s="234">
        <f>IF(N412="sníž. přenesená",J412,0)</f>
        <v>0</v>
      </c>
      <c r="BI412" s="234">
        <f>IF(N412="nulová",J412,0)</f>
        <v>0</v>
      </c>
      <c r="BJ412" s="16" t="s">
        <v>84</v>
      </c>
      <c r="BK412" s="234">
        <f>ROUND(I412*H412,2)</f>
        <v>0</v>
      </c>
      <c r="BL412" s="16" t="s">
        <v>493</v>
      </c>
      <c r="BM412" s="233" t="s">
        <v>567</v>
      </c>
    </row>
    <row r="413" s="1" customFormat="1" ht="16.5" customHeight="1">
      <c r="B413" s="37"/>
      <c r="C413" s="222" t="s">
        <v>568</v>
      </c>
      <c r="D413" s="222" t="s">
        <v>143</v>
      </c>
      <c r="E413" s="223" t="s">
        <v>569</v>
      </c>
      <c r="F413" s="224" t="s">
        <v>570</v>
      </c>
      <c r="G413" s="225" t="s">
        <v>571</v>
      </c>
      <c r="H413" s="226">
        <v>1</v>
      </c>
      <c r="I413" s="227"/>
      <c r="J413" s="228">
        <f>ROUND(I413*H413,2)</f>
        <v>0</v>
      </c>
      <c r="K413" s="224" t="s">
        <v>1</v>
      </c>
      <c r="L413" s="42"/>
      <c r="M413" s="229" t="s">
        <v>1</v>
      </c>
      <c r="N413" s="230" t="s">
        <v>41</v>
      </c>
      <c r="O413" s="85"/>
      <c r="P413" s="231">
        <f>O413*H413</f>
        <v>0</v>
      </c>
      <c r="Q413" s="231">
        <v>0</v>
      </c>
      <c r="R413" s="231">
        <f>Q413*H413</f>
        <v>0</v>
      </c>
      <c r="S413" s="231">
        <v>0</v>
      </c>
      <c r="T413" s="232">
        <f>S413*H413</f>
        <v>0</v>
      </c>
      <c r="AR413" s="233" t="s">
        <v>493</v>
      </c>
      <c r="AT413" s="233" t="s">
        <v>143</v>
      </c>
      <c r="AU413" s="233" t="s">
        <v>86</v>
      </c>
      <c r="AY413" s="16" t="s">
        <v>139</v>
      </c>
      <c r="BE413" s="234">
        <f>IF(N413="základní",J413,0)</f>
        <v>0</v>
      </c>
      <c r="BF413" s="234">
        <f>IF(N413="snížená",J413,0)</f>
        <v>0</v>
      </c>
      <c r="BG413" s="234">
        <f>IF(N413="zákl. přenesená",J413,0)</f>
        <v>0</v>
      </c>
      <c r="BH413" s="234">
        <f>IF(N413="sníž. přenesená",J413,0)</f>
        <v>0</v>
      </c>
      <c r="BI413" s="234">
        <f>IF(N413="nulová",J413,0)</f>
        <v>0</v>
      </c>
      <c r="BJ413" s="16" t="s">
        <v>84</v>
      </c>
      <c r="BK413" s="234">
        <f>ROUND(I413*H413,2)</f>
        <v>0</v>
      </c>
      <c r="BL413" s="16" t="s">
        <v>493</v>
      </c>
      <c r="BM413" s="233" t="s">
        <v>572</v>
      </c>
    </row>
    <row r="414" s="1" customFormat="1" ht="16.5" customHeight="1">
      <c r="B414" s="37"/>
      <c r="C414" s="222" t="s">
        <v>573</v>
      </c>
      <c r="D414" s="222" t="s">
        <v>143</v>
      </c>
      <c r="E414" s="223" t="s">
        <v>574</v>
      </c>
      <c r="F414" s="224" t="s">
        <v>575</v>
      </c>
      <c r="G414" s="225" t="s">
        <v>571</v>
      </c>
      <c r="H414" s="226">
        <v>1</v>
      </c>
      <c r="I414" s="227"/>
      <c r="J414" s="228">
        <f>ROUND(I414*H414,2)</f>
        <v>0</v>
      </c>
      <c r="K414" s="224" t="s">
        <v>1</v>
      </c>
      <c r="L414" s="42"/>
      <c r="M414" s="229" t="s">
        <v>1</v>
      </c>
      <c r="N414" s="230" t="s">
        <v>41</v>
      </c>
      <c r="O414" s="85"/>
      <c r="P414" s="231">
        <f>O414*H414</f>
        <v>0</v>
      </c>
      <c r="Q414" s="231">
        <v>0</v>
      </c>
      <c r="R414" s="231">
        <f>Q414*H414</f>
        <v>0</v>
      </c>
      <c r="S414" s="231">
        <v>0</v>
      </c>
      <c r="T414" s="232">
        <f>S414*H414</f>
        <v>0</v>
      </c>
      <c r="AR414" s="233" t="s">
        <v>493</v>
      </c>
      <c r="AT414" s="233" t="s">
        <v>143</v>
      </c>
      <c r="AU414" s="233" t="s">
        <v>86</v>
      </c>
      <c r="AY414" s="16" t="s">
        <v>139</v>
      </c>
      <c r="BE414" s="234">
        <f>IF(N414="základní",J414,0)</f>
        <v>0</v>
      </c>
      <c r="BF414" s="234">
        <f>IF(N414="snížená",J414,0)</f>
        <v>0</v>
      </c>
      <c r="BG414" s="234">
        <f>IF(N414="zákl. přenesená",J414,0)</f>
        <v>0</v>
      </c>
      <c r="BH414" s="234">
        <f>IF(N414="sníž. přenesená",J414,0)</f>
        <v>0</v>
      </c>
      <c r="BI414" s="234">
        <f>IF(N414="nulová",J414,0)</f>
        <v>0</v>
      </c>
      <c r="BJ414" s="16" t="s">
        <v>84</v>
      </c>
      <c r="BK414" s="234">
        <f>ROUND(I414*H414,2)</f>
        <v>0</v>
      </c>
      <c r="BL414" s="16" t="s">
        <v>493</v>
      </c>
      <c r="BM414" s="233" t="s">
        <v>576</v>
      </c>
    </row>
    <row r="415" s="11" customFormat="1" ht="20.88" customHeight="1">
      <c r="B415" s="206"/>
      <c r="C415" s="207"/>
      <c r="D415" s="208" t="s">
        <v>75</v>
      </c>
      <c r="E415" s="220" t="s">
        <v>577</v>
      </c>
      <c r="F415" s="220" t="s">
        <v>578</v>
      </c>
      <c r="G415" s="207"/>
      <c r="H415" s="207"/>
      <c r="I415" s="210"/>
      <c r="J415" s="221">
        <f>BK415</f>
        <v>0</v>
      </c>
      <c r="K415" s="207"/>
      <c r="L415" s="212"/>
      <c r="M415" s="213"/>
      <c r="N415" s="214"/>
      <c r="O415" s="214"/>
      <c r="P415" s="215">
        <f>P416</f>
        <v>0</v>
      </c>
      <c r="Q415" s="214"/>
      <c r="R415" s="215">
        <f>R416</f>
        <v>0</v>
      </c>
      <c r="S415" s="214"/>
      <c r="T415" s="216">
        <f>T416</f>
        <v>0</v>
      </c>
      <c r="AR415" s="217" t="s">
        <v>440</v>
      </c>
      <c r="AT415" s="218" t="s">
        <v>75</v>
      </c>
      <c r="AU415" s="218" t="s">
        <v>86</v>
      </c>
      <c r="AY415" s="217" t="s">
        <v>139</v>
      </c>
      <c r="BK415" s="219">
        <f>BK416</f>
        <v>0</v>
      </c>
    </row>
    <row r="416" s="1" customFormat="1" ht="16.5" customHeight="1">
      <c r="B416" s="37"/>
      <c r="C416" s="222" t="s">
        <v>579</v>
      </c>
      <c r="D416" s="222" t="s">
        <v>143</v>
      </c>
      <c r="E416" s="223" t="s">
        <v>580</v>
      </c>
      <c r="F416" s="224" t="s">
        <v>581</v>
      </c>
      <c r="G416" s="225" t="s">
        <v>571</v>
      </c>
      <c r="H416" s="226">
        <v>1</v>
      </c>
      <c r="I416" s="227"/>
      <c r="J416" s="228">
        <f>ROUND(I416*H416,2)</f>
        <v>0</v>
      </c>
      <c r="K416" s="224" t="s">
        <v>292</v>
      </c>
      <c r="L416" s="42"/>
      <c r="M416" s="229" t="s">
        <v>1</v>
      </c>
      <c r="N416" s="230" t="s">
        <v>41</v>
      </c>
      <c r="O416" s="85"/>
      <c r="P416" s="231">
        <f>O416*H416</f>
        <v>0</v>
      </c>
      <c r="Q416" s="231">
        <v>0</v>
      </c>
      <c r="R416" s="231">
        <f>Q416*H416</f>
        <v>0</v>
      </c>
      <c r="S416" s="231">
        <v>0</v>
      </c>
      <c r="T416" s="232">
        <f>S416*H416</f>
        <v>0</v>
      </c>
      <c r="AR416" s="233" t="s">
        <v>582</v>
      </c>
      <c r="AT416" s="233" t="s">
        <v>143</v>
      </c>
      <c r="AU416" s="233" t="s">
        <v>224</v>
      </c>
      <c r="AY416" s="16" t="s">
        <v>139</v>
      </c>
      <c r="BE416" s="234">
        <f>IF(N416="základní",J416,0)</f>
        <v>0</v>
      </c>
      <c r="BF416" s="234">
        <f>IF(N416="snížená",J416,0)</f>
        <v>0</v>
      </c>
      <c r="BG416" s="234">
        <f>IF(N416="zákl. přenesená",J416,0)</f>
        <v>0</v>
      </c>
      <c r="BH416" s="234">
        <f>IF(N416="sníž. přenesená",J416,0)</f>
        <v>0</v>
      </c>
      <c r="BI416" s="234">
        <f>IF(N416="nulová",J416,0)</f>
        <v>0</v>
      </c>
      <c r="BJ416" s="16" t="s">
        <v>84</v>
      </c>
      <c r="BK416" s="234">
        <f>ROUND(I416*H416,2)</f>
        <v>0</v>
      </c>
      <c r="BL416" s="16" t="s">
        <v>582</v>
      </c>
      <c r="BM416" s="233" t="s">
        <v>583</v>
      </c>
    </row>
    <row r="417" s="11" customFormat="1" ht="20.88" customHeight="1">
      <c r="B417" s="206"/>
      <c r="C417" s="207"/>
      <c r="D417" s="208" t="s">
        <v>75</v>
      </c>
      <c r="E417" s="220" t="s">
        <v>584</v>
      </c>
      <c r="F417" s="220" t="s">
        <v>585</v>
      </c>
      <c r="G417" s="207"/>
      <c r="H417" s="207"/>
      <c r="I417" s="210"/>
      <c r="J417" s="221">
        <f>BK417</f>
        <v>0</v>
      </c>
      <c r="K417" s="207"/>
      <c r="L417" s="212"/>
      <c r="M417" s="213"/>
      <c r="N417" s="214"/>
      <c r="O417" s="214"/>
      <c r="P417" s="215">
        <f>SUM(P418:P421)</f>
        <v>0</v>
      </c>
      <c r="Q417" s="214"/>
      <c r="R417" s="215">
        <f>SUM(R418:R421)</f>
        <v>0</v>
      </c>
      <c r="S417" s="214"/>
      <c r="T417" s="216">
        <f>SUM(T418:T421)</f>
        <v>0</v>
      </c>
      <c r="AR417" s="217" t="s">
        <v>440</v>
      </c>
      <c r="AT417" s="218" t="s">
        <v>75</v>
      </c>
      <c r="AU417" s="218" t="s">
        <v>86</v>
      </c>
      <c r="AY417" s="217" t="s">
        <v>139</v>
      </c>
      <c r="BK417" s="219">
        <f>SUM(BK418:BK421)</f>
        <v>0</v>
      </c>
    </row>
    <row r="418" s="1" customFormat="1" ht="16.5" customHeight="1">
      <c r="B418" s="37"/>
      <c r="C418" s="222" t="s">
        <v>586</v>
      </c>
      <c r="D418" s="222" t="s">
        <v>143</v>
      </c>
      <c r="E418" s="223" t="s">
        <v>587</v>
      </c>
      <c r="F418" s="224" t="s">
        <v>585</v>
      </c>
      <c r="G418" s="225" t="s">
        <v>571</v>
      </c>
      <c r="H418" s="226">
        <v>1</v>
      </c>
      <c r="I418" s="227"/>
      <c r="J418" s="228">
        <f>ROUND(I418*H418,2)</f>
        <v>0</v>
      </c>
      <c r="K418" s="224" t="s">
        <v>292</v>
      </c>
      <c r="L418" s="42"/>
      <c r="M418" s="229" t="s">
        <v>1</v>
      </c>
      <c r="N418" s="230" t="s">
        <v>41</v>
      </c>
      <c r="O418" s="85"/>
      <c r="P418" s="231">
        <f>O418*H418</f>
        <v>0</v>
      </c>
      <c r="Q418" s="231">
        <v>0</v>
      </c>
      <c r="R418" s="231">
        <f>Q418*H418</f>
        <v>0</v>
      </c>
      <c r="S418" s="231">
        <v>0</v>
      </c>
      <c r="T418" s="232">
        <f>S418*H418</f>
        <v>0</v>
      </c>
      <c r="AR418" s="233" t="s">
        <v>582</v>
      </c>
      <c r="AT418" s="233" t="s">
        <v>143</v>
      </c>
      <c r="AU418" s="233" t="s">
        <v>224</v>
      </c>
      <c r="AY418" s="16" t="s">
        <v>139</v>
      </c>
      <c r="BE418" s="234">
        <f>IF(N418="základní",J418,0)</f>
        <v>0</v>
      </c>
      <c r="BF418" s="234">
        <f>IF(N418="snížená",J418,0)</f>
        <v>0</v>
      </c>
      <c r="BG418" s="234">
        <f>IF(N418="zákl. přenesená",J418,0)</f>
        <v>0</v>
      </c>
      <c r="BH418" s="234">
        <f>IF(N418="sníž. přenesená",J418,0)</f>
        <v>0</v>
      </c>
      <c r="BI418" s="234">
        <f>IF(N418="nulová",J418,0)</f>
        <v>0</v>
      </c>
      <c r="BJ418" s="16" t="s">
        <v>84</v>
      </c>
      <c r="BK418" s="234">
        <f>ROUND(I418*H418,2)</f>
        <v>0</v>
      </c>
      <c r="BL418" s="16" t="s">
        <v>582</v>
      </c>
      <c r="BM418" s="233" t="s">
        <v>588</v>
      </c>
    </row>
    <row r="419" s="1" customFormat="1" ht="16.5" customHeight="1">
      <c r="B419" s="37"/>
      <c r="C419" s="222" t="s">
        <v>589</v>
      </c>
      <c r="D419" s="222" t="s">
        <v>143</v>
      </c>
      <c r="E419" s="223" t="s">
        <v>590</v>
      </c>
      <c r="F419" s="224" t="s">
        <v>591</v>
      </c>
      <c r="G419" s="225" t="s">
        <v>571</v>
      </c>
      <c r="H419" s="226">
        <v>1</v>
      </c>
      <c r="I419" s="227"/>
      <c r="J419" s="228">
        <f>ROUND(I419*H419,2)</f>
        <v>0</v>
      </c>
      <c r="K419" s="224" t="s">
        <v>292</v>
      </c>
      <c r="L419" s="42"/>
      <c r="M419" s="229" t="s">
        <v>1</v>
      </c>
      <c r="N419" s="230" t="s">
        <v>41</v>
      </c>
      <c r="O419" s="85"/>
      <c r="P419" s="231">
        <f>O419*H419</f>
        <v>0</v>
      </c>
      <c r="Q419" s="231">
        <v>0</v>
      </c>
      <c r="R419" s="231">
        <f>Q419*H419</f>
        <v>0</v>
      </c>
      <c r="S419" s="231">
        <v>0</v>
      </c>
      <c r="T419" s="232">
        <f>S419*H419</f>
        <v>0</v>
      </c>
      <c r="AR419" s="233" t="s">
        <v>582</v>
      </c>
      <c r="AT419" s="233" t="s">
        <v>143</v>
      </c>
      <c r="AU419" s="233" t="s">
        <v>224</v>
      </c>
      <c r="AY419" s="16" t="s">
        <v>139</v>
      </c>
      <c r="BE419" s="234">
        <f>IF(N419="základní",J419,0)</f>
        <v>0</v>
      </c>
      <c r="BF419" s="234">
        <f>IF(N419="snížená",J419,0)</f>
        <v>0</v>
      </c>
      <c r="BG419" s="234">
        <f>IF(N419="zákl. přenesená",J419,0)</f>
        <v>0</v>
      </c>
      <c r="BH419" s="234">
        <f>IF(N419="sníž. přenesená",J419,0)</f>
        <v>0</v>
      </c>
      <c r="BI419" s="234">
        <f>IF(N419="nulová",J419,0)</f>
        <v>0</v>
      </c>
      <c r="BJ419" s="16" t="s">
        <v>84</v>
      </c>
      <c r="BK419" s="234">
        <f>ROUND(I419*H419,2)</f>
        <v>0</v>
      </c>
      <c r="BL419" s="16" t="s">
        <v>582</v>
      </c>
      <c r="BM419" s="233" t="s">
        <v>592</v>
      </c>
    </row>
    <row r="420" s="1" customFormat="1" ht="16.5" customHeight="1">
      <c r="B420" s="37"/>
      <c r="C420" s="222" t="s">
        <v>593</v>
      </c>
      <c r="D420" s="222" t="s">
        <v>143</v>
      </c>
      <c r="E420" s="223" t="s">
        <v>594</v>
      </c>
      <c r="F420" s="224" t="s">
        <v>595</v>
      </c>
      <c r="G420" s="225" t="s">
        <v>571</v>
      </c>
      <c r="H420" s="226">
        <v>1</v>
      </c>
      <c r="I420" s="227"/>
      <c r="J420" s="228">
        <f>ROUND(I420*H420,2)</f>
        <v>0</v>
      </c>
      <c r="K420" s="224" t="s">
        <v>292</v>
      </c>
      <c r="L420" s="42"/>
      <c r="M420" s="229" t="s">
        <v>1</v>
      </c>
      <c r="N420" s="230" t="s">
        <v>41</v>
      </c>
      <c r="O420" s="85"/>
      <c r="P420" s="231">
        <f>O420*H420</f>
        <v>0</v>
      </c>
      <c r="Q420" s="231">
        <v>0</v>
      </c>
      <c r="R420" s="231">
        <f>Q420*H420</f>
        <v>0</v>
      </c>
      <c r="S420" s="231">
        <v>0</v>
      </c>
      <c r="T420" s="232">
        <f>S420*H420</f>
        <v>0</v>
      </c>
      <c r="AR420" s="233" t="s">
        <v>582</v>
      </c>
      <c r="AT420" s="233" t="s">
        <v>143</v>
      </c>
      <c r="AU420" s="233" t="s">
        <v>224</v>
      </c>
      <c r="AY420" s="16" t="s">
        <v>139</v>
      </c>
      <c r="BE420" s="234">
        <f>IF(N420="základní",J420,0)</f>
        <v>0</v>
      </c>
      <c r="BF420" s="234">
        <f>IF(N420="snížená",J420,0)</f>
        <v>0</v>
      </c>
      <c r="BG420" s="234">
        <f>IF(N420="zákl. přenesená",J420,0)</f>
        <v>0</v>
      </c>
      <c r="BH420" s="234">
        <f>IF(N420="sníž. přenesená",J420,0)</f>
        <v>0</v>
      </c>
      <c r="BI420" s="234">
        <f>IF(N420="nulová",J420,0)</f>
        <v>0</v>
      </c>
      <c r="BJ420" s="16" t="s">
        <v>84</v>
      </c>
      <c r="BK420" s="234">
        <f>ROUND(I420*H420,2)</f>
        <v>0</v>
      </c>
      <c r="BL420" s="16" t="s">
        <v>582</v>
      </c>
      <c r="BM420" s="233" t="s">
        <v>596</v>
      </c>
    </row>
    <row r="421" s="1" customFormat="1" ht="16.5" customHeight="1">
      <c r="B421" s="37"/>
      <c r="C421" s="222" t="s">
        <v>597</v>
      </c>
      <c r="D421" s="222" t="s">
        <v>143</v>
      </c>
      <c r="E421" s="223" t="s">
        <v>598</v>
      </c>
      <c r="F421" s="224" t="s">
        <v>599</v>
      </c>
      <c r="G421" s="225" t="s">
        <v>336</v>
      </c>
      <c r="H421" s="226">
        <v>1</v>
      </c>
      <c r="I421" s="227"/>
      <c r="J421" s="228">
        <f>ROUND(I421*H421,2)</f>
        <v>0</v>
      </c>
      <c r="K421" s="224" t="s">
        <v>292</v>
      </c>
      <c r="L421" s="42"/>
      <c r="M421" s="229" t="s">
        <v>1</v>
      </c>
      <c r="N421" s="230" t="s">
        <v>41</v>
      </c>
      <c r="O421" s="85"/>
      <c r="P421" s="231">
        <f>O421*H421</f>
        <v>0</v>
      </c>
      <c r="Q421" s="231">
        <v>0</v>
      </c>
      <c r="R421" s="231">
        <f>Q421*H421</f>
        <v>0</v>
      </c>
      <c r="S421" s="231">
        <v>0</v>
      </c>
      <c r="T421" s="232">
        <f>S421*H421</f>
        <v>0</v>
      </c>
      <c r="AR421" s="233" t="s">
        <v>582</v>
      </c>
      <c r="AT421" s="233" t="s">
        <v>143</v>
      </c>
      <c r="AU421" s="233" t="s">
        <v>224</v>
      </c>
      <c r="AY421" s="16" t="s">
        <v>139</v>
      </c>
      <c r="BE421" s="234">
        <f>IF(N421="základní",J421,0)</f>
        <v>0</v>
      </c>
      <c r="BF421" s="234">
        <f>IF(N421="snížená",J421,0)</f>
        <v>0</v>
      </c>
      <c r="BG421" s="234">
        <f>IF(N421="zákl. přenesená",J421,0)</f>
        <v>0</v>
      </c>
      <c r="BH421" s="234">
        <f>IF(N421="sníž. přenesená",J421,0)</f>
        <v>0</v>
      </c>
      <c r="BI421" s="234">
        <f>IF(N421="nulová",J421,0)</f>
        <v>0</v>
      </c>
      <c r="BJ421" s="16" t="s">
        <v>84</v>
      </c>
      <c r="BK421" s="234">
        <f>ROUND(I421*H421,2)</f>
        <v>0</v>
      </c>
      <c r="BL421" s="16" t="s">
        <v>582</v>
      </c>
      <c r="BM421" s="233" t="s">
        <v>600</v>
      </c>
    </row>
    <row r="422" s="11" customFormat="1" ht="20.88" customHeight="1">
      <c r="B422" s="206"/>
      <c r="C422" s="207"/>
      <c r="D422" s="208" t="s">
        <v>75</v>
      </c>
      <c r="E422" s="220" t="s">
        <v>601</v>
      </c>
      <c r="F422" s="220" t="s">
        <v>602</v>
      </c>
      <c r="G422" s="207"/>
      <c r="H422" s="207"/>
      <c r="I422" s="210"/>
      <c r="J422" s="221">
        <f>BK422</f>
        <v>0</v>
      </c>
      <c r="K422" s="207"/>
      <c r="L422" s="212"/>
      <c r="M422" s="213"/>
      <c r="N422" s="214"/>
      <c r="O422" s="214"/>
      <c r="P422" s="215">
        <f>SUM(P423:P425)</f>
        <v>0</v>
      </c>
      <c r="Q422" s="214"/>
      <c r="R422" s="215">
        <f>SUM(R423:R425)</f>
        <v>0</v>
      </c>
      <c r="S422" s="214"/>
      <c r="T422" s="216">
        <f>SUM(T423:T425)</f>
        <v>0</v>
      </c>
      <c r="AR422" s="217" t="s">
        <v>440</v>
      </c>
      <c r="AT422" s="218" t="s">
        <v>75</v>
      </c>
      <c r="AU422" s="218" t="s">
        <v>86</v>
      </c>
      <c r="AY422" s="217" t="s">
        <v>139</v>
      </c>
      <c r="BK422" s="219">
        <f>SUM(BK423:BK425)</f>
        <v>0</v>
      </c>
    </row>
    <row r="423" s="1" customFormat="1" ht="16.5" customHeight="1">
      <c r="B423" s="37"/>
      <c r="C423" s="222" t="s">
        <v>603</v>
      </c>
      <c r="D423" s="222" t="s">
        <v>143</v>
      </c>
      <c r="E423" s="223" t="s">
        <v>604</v>
      </c>
      <c r="F423" s="224" t="s">
        <v>605</v>
      </c>
      <c r="G423" s="225" t="s">
        <v>571</v>
      </c>
      <c r="H423" s="226">
        <v>1</v>
      </c>
      <c r="I423" s="227"/>
      <c r="J423" s="228">
        <f>ROUND(I423*H423,2)</f>
        <v>0</v>
      </c>
      <c r="K423" s="224" t="s">
        <v>292</v>
      </c>
      <c r="L423" s="42"/>
      <c r="M423" s="229" t="s">
        <v>1</v>
      </c>
      <c r="N423" s="230" t="s">
        <v>41</v>
      </c>
      <c r="O423" s="85"/>
      <c r="P423" s="231">
        <f>O423*H423</f>
        <v>0</v>
      </c>
      <c r="Q423" s="231">
        <v>0</v>
      </c>
      <c r="R423" s="231">
        <f>Q423*H423</f>
        <v>0</v>
      </c>
      <c r="S423" s="231">
        <v>0</v>
      </c>
      <c r="T423" s="232">
        <f>S423*H423</f>
        <v>0</v>
      </c>
      <c r="AR423" s="233" t="s">
        <v>582</v>
      </c>
      <c r="AT423" s="233" t="s">
        <v>143</v>
      </c>
      <c r="AU423" s="233" t="s">
        <v>224</v>
      </c>
      <c r="AY423" s="16" t="s">
        <v>139</v>
      </c>
      <c r="BE423" s="234">
        <f>IF(N423="základní",J423,0)</f>
        <v>0</v>
      </c>
      <c r="BF423" s="234">
        <f>IF(N423="snížená",J423,0)</f>
        <v>0</v>
      </c>
      <c r="BG423" s="234">
        <f>IF(N423="zákl. přenesená",J423,0)</f>
        <v>0</v>
      </c>
      <c r="BH423" s="234">
        <f>IF(N423="sníž. přenesená",J423,0)</f>
        <v>0</v>
      </c>
      <c r="BI423" s="234">
        <f>IF(N423="nulová",J423,0)</f>
        <v>0</v>
      </c>
      <c r="BJ423" s="16" t="s">
        <v>84</v>
      </c>
      <c r="BK423" s="234">
        <f>ROUND(I423*H423,2)</f>
        <v>0</v>
      </c>
      <c r="BL423" s="16" t="s">
        <v>582</v>
      </c>
      <c r="BM423" s="233" t="s">
        <v>606</v>
      </c>
    </row>
    <row r="424" s="1" customFormat="1" ht="16.5" customHeight="1">
      <c r="B424" s="37"/>
      <c r="C424" s="222" t="s">
        <v>607</v>
      </c>
      <c r="D424" s="222" t="s">
        <v>143</v>
      </c>
      <c r="E424" s="223" t="s">
        <v>608</v>
      </c>
      <c r="F424" s="224" t="s">
        <v>609</v>
      </c>
      <c r="G424" s="225" t="s">
        <v>571</v>
      </c>
      <c r="H424" s="226">
        <v>1</v>
      </c>
      <c r="I424" s="227"/>
      <c r="J424" s="228">
        <f>ROUND(I424*H424,2)</f>
        <v>0</v>
      </c>
      <c r="K424" s="224" t="s">
        <v>292</v>
      </c>
      <c r="L424" s="42"/>
      <c r="M424" s="229" t="s">
        <v>1</v>
      </c>
      <c r="N424" s="230" t="s">
        <v>41</v>
      </c>
      <c r="O424" s="85"/>
      <c r="P424" s="231">
        <f>O424*H424</f>
        <v>0</v>
      </c>
      <c r="Q424" s="231">
        <v>0</v>
      </c>
      <c r="R424" s="231">
        <f>Q424*H424</f>
        <v>0</v>
      </c>
      <c r="S424" s="231">
        <v>0</v>
      </c>
      <c r="T424" s="232">
        <f>S424*H424</f>
        <v>0</v>
      </c>
      <c r="AR424" s="233" t="s">
        <v>582</v>
      </c>
      <c r="AT424" s="233" t="s">
        <v>143</v>
      </c>
      <c r="AU424" s="233" t="s">
        <v>224</v>
      </c>
      <c r="AY424" s="16" t="s">
        <v>139</v>
      </c>
      <c r="BE424" s="234">
        <f>IF(N424="základní",J424,0)</f>
        <v>0</v>
      </c>
      <c r="BF424" s="234">
        <f>IF(N424="snížená",J424,0)</f>
        <v>0</v>
      </c>
      <c r="BG424" s="234">
        <f>IF(N424="zákl. přenesená",J424,0)</f>
        <v>0</v>
      </c>
      <c r="BH424" s="234">
        <f>IF(N424="sníž. přenesená",J424,0)</f>
        <v>0</v>
      </c>
      <c r="BI424" s="234">
        <f>IF(N424="nulová",J424,0)</f>
        <v>0</v>
      </c>
      <c r="BJ424" s="16" t="s">
        <v>84</v>
      </c>
      <c r="BK424" s="234">
        <f>ROUND(I424*H424,2)</f>
        <v>0</v>
      </c>
      <c r="BL424" s="16" t="s">
        <v>582</v>
      </c>
      <c r="BM424" s="233" t="s">
        <v>610</v>
      </c>
    </row>
    <row r="425" s="1" customFormat="1" ht="16.5" customHeight="1">
      <c r="B425" s="37"/>
      <c r="C425" s="222" t="s">
        <v>611</v>
      </c>
      <c r="D425" s="222" t="s">
        <v>143</v>
      </c>
      <c r="E425" s="223" t="s">
        <v>612</v>
      </c>
      <c r="F425" s="224" t="s">
        <v>613</v>
      </c>
      <c r="G425" s="225" t="s">
        <v>571</v>
      </c>
      <c r="H425" s="226">
        <v>1</v>
      </c>
      <c r="I425" s="227"/>
      <c r="J425" s="228">
        <f>ROUND(I425*H425,2)</f>
        <v>0</v>
      </c>
      <c r="K425" s="224" t="s">
        <v>292</v>
      </c>
      <c r="L425" s="42"/>
      <c r="M425" s="229" t="s">
        <v>1</v>
      </c>
      <c r="N425" s="230" t="s">
        <v>41</v>
      </c>
      <c r="O425" s="85"/>
      <c r="P425" s="231">
        <f>O425*H425</f>
        <v>0</v>
      </c>
      <c r="Q425" s="231">
        <v>0</v>
      </c>
      <c r="R425" s="231">
        <f>Q425*H425</f>
        <v>0</v>
      </c>
      <c r="S425" s="231">
        <v>0</v>
      </c>
      <c r="T425" s="232">
        <f>S425*H425</f>
        <v>0</v>
      </c>
      <c r="AR425" s="233" t="s">
        <v>582</v>
      </c>
      <c r="AT425" s="233" t="s">
        <v>143</v>
      </c>
      <c r="AU425" s="233" t="s">
        <v>224</v>
      </c>
      <c r="AY425" s="16" t="s">
        <v>139</v>
      </c>
      <c r="BE425" s="234">
        <f>IF(N425="základní",J425,0)</f>
        <v>0</v>
      </c>
      <c r="BF425" s="234">
        <f>IF(N425="snížená",J425,0)</f>
        <v>0</v>
      </c>
      <c r="BG425" s="234">
        <f>IF(N425="zákl. přenesená",J425,0)</f>
        <v>0</v>
      </c>
      <c r="BH425" s="234">
        <f>IF(N425="sníž. přenesená",J425,0)</f>
        <v>0</v>
      </c>
      <c r="BI425" s="234">
        <f>IF(N425="nulová",J425,0)</f>
        <v>0</v>
      </c>
      <c r="BJ425" s="16" t="s">
        <v>84</v>
      </c>
      <c r="BK425" s="234">
        <f>ROUND(I425*H425,2)</f>
        <v>0</v>
      </c>
      <c r="BL425" s="16" t="s">
        <v>582</v>
      </c>
      <c r="BM425" s="233" t="s">
        <v>614</v>
      </c>
    </row>
    <row r="426" s="11" customFormat="1" ht="20.88" customHeight="1">
      <c r="B426" s="206"/>
      <c r="C426" s="207"/>
      <c r="D426" s="208" t="s">
        <v>75</v>
      </c>
      <c r="E426" s="220" t="s">
        <v>615</v>
      </c>
      <c r="F426" s="220" t="s">
        <v>616</v>
      </c>
      <c r="G426" s="207"/>
      <c r="H426" s="207"/>
      <c r="I426" s="210"/>
      <c r="J426" s="221">
        <f>BK426</f>
        <v>0</v>
      </c>
      <c r="K426" s="207"/>
      <c r="L426" s="212"/>
      <c r="M426" s="213"/>
      <c r="N426" s="214"/>
      <c r="O426" s="214"/>
      <c r="P426" s="215">
        <f>P427</f>
        <v>0</v>
      </c>
      <c r="Q426" s="214"/>
      <c r="R426" s="215">
        <f>R427</f>
        <v>0</v>
      </c>
      <c r="S426" s="214"/>
      <c r="T426" s="216">
        <f>T427</f>
        <v>0</v>
      </c>
      <c r="AR426" s="217" t="s">
        <v>440</v>
      </c>
      <c r="AT426" s="218" t="s">
        <v>75</v>
      </c>
      <c r="AU426" s="218" t="s">
        <v>86</v>
      </c>
      <c r="AY426" s="217" t="s">
        <v>139</v>
      </c>
      <c r="BK426" s="219">
        <f>BK427</f>
        <v>0</v>
      </c>
    </row>
    <row r="427" s="1" customFormat="1" ht="16.5" customHeight="1">
      <c r="B427" s="37"/>
      <c r="C427" s="222" t="s">
        <v>617</v>
      </c>
      <c r="D427" s="222" t="s">
        <v>143</v>
      </c>
      <c r="E427" s="223" t="s">
        <v>618</v>
      </c>
      <c r="F427" s="224" t="s">
        <v>619</v>
      </c>
      <c r="G427" s="225" t="s">
        <v>571</v>
      </c>
      <c r="H427" s="226">
        <v>1</v>
      </c>
      <c r="I427" s="227"/>
      <c r="J427" s="228">
        <f>ROUND(I427*H427,2)</f>
        <v>0</v>
      </c>
      <c r="K427" s="224" t="s">
        <v>292</v>
      </c>
      <c r="L427" s="42"/>
      <c r="M427" s="229" t="s">
        <v>1</v>
      </c>
      <c r="N427" s="230" t="s">
        <v>41</v>
      </c>
      <c r="O427" s="85"/>
      <c r="P427" s="231">
        <f>O427*H427</f>
        <v>0</v>
      </c>
      <c r="Q427" s="231">
        <v>0</v>
      </c>
      <c r="R427" s="231">
        <f>Q427*H427</f>
        <v>0</v>
      </c>
      <c r="S427" s="231">
        <v>0</v>
      </c>
      <c r="T427" s="232">
        <f>S427*H427</f>
        <v>0</v>
      </c>
      <c r="AR427" s="233" t="s">
        <v>582</v>
      </c>
      <c r="AT427" s="233" t="s">
        <v>143</v>
      </c>
      <c r="AU427" s="233" t="s">
        <v>224</v>
      </c>
      <c r="AY427" s="16" t="s">
        <v>139</v>
      </c>
      <c r="BE427" s="234">
        <f>IF(N427="základní",J427,0)</f>
        <v>0</v>
      </c>
      <c r="BF427" s="234">
        <f>IF(N427="snížená",J427,0)</f>
        <v>0</v>
      </c>
      <c r="BG427" s="234">
        <f>IF(N427="zákl. přenesená",J427,0)</f>
        <v>0</v>
      </c>
      <c r="BH427" s="234">
        <f>IF(N427="sníž. přenesená",J427,0)</f>
        <v>0</v>
      </c>
      <c r="BI427" s="234">
        <f>IF(N427="nulová",J427,0)</f>
        <v>0</v>
      </c>
      <c r="BJ427" s="16" t="s">
        <v>84</v>
      </c>
      <c r="BK427" s="234">
        <f>ROUND(I427*H427,2)</f>
        <v>0</v>
      </c>
      <c r="BL427" s="16" t="s">
        <v>582</v>
      </c>
      <c r="BM427" s="233" t="s">
        <v>620</v>
      </c>
    </row>
    <row r="428" s="11" customFormat="1" ht="20.88" customHeight="1">
      <c r="B428" s="206"/>
      <c r="C428" s="207"/>
      <c r="D428" s="208" t="s">
        <v>75</v>
      </c>
      <c r="E428" s="220" t="s">
        <v>621</v>
      </c>
      <c r="F428" s="220" t="s">
        <v>622</v>
      </c>
      <c r="G428" s="207"/>
      <c r="H428" s="207"/>
      <c r="I428" s="210"/>
      <c r="J428" s="221">
        <f>BK428</f>
        <v>0</v>
      </c>
      <c r="K428" s="207"/>
      <c r="L428" s="212"/>
      <c r="M428" s="213"/>
      <c r="N428" s="214"/>
      <c r="O428" s="214"/>
      <c r="P428" s="215">
        <f>P429</f>
        <v>0</v>
      </c>
      <c r="Q428" s="214"/>
      <c r="R428" s="215">
        <f>R429</f>
        <v>0</v>
      </c>
      <c r="S428" s="214"/>
      <c r="T428" s="216">
        <f>T429</f>
        <v>0</v>
      </c>
      <c r="AR428" s="217" t="s">
        <v>440</v>
      </c>
      <c r="AT428" s="218" t="s">
        <v>75</v>
      </c>
      <c r="AU428" s="218" t="s">
        <v>86</v>
      </c>
      <c r="AY428" s="217" t="s">
        <v>139</v>
      </c>
      <c r="BK428" s="219">
        <f>BK429</f>
        <v>0</v>
      </c>
    </row>
    <row r="429" s="1" customFormat="1" ht="16.5" customHeight="1">
      <c r="B429" s="37"/>
      <c r="C429" s="222" t="s">
        <v>623</v>
      </c>
      <c r="D429" s="222" t="s">
        <v>143</v>
      </c>
      <c r="E429" s="223" t="s">
        <v>624</v>
      </c>
      <c r="F429" s="224" t="s">
        <v>625</v>
      </c>
      <c r="G429" s="225" t="s">
        <v>571</v>
      </c>
      <c r="H429" s="226">
        <v>1</v>
      </c>
      <c r="I429" s="227"/>
      <c r="J429" s="228">
        <f>ROUND(I429*H429,2)</f>
        <v>0</v>
      </c>
      <c r="K429" s="224" t="s">
        <v>292</v>
      </c>
      <c r="L429" s="42"/>
      <c r="M429" s="229" t="s">
        <v>1</v>
      </c>
      <c r="N429" s="230" t="s">
        <v>41</v>
      </c>
      <c r="O429" s="85"/>
      <c r="P429" s="231">
        <f>O429*H429</f>
        <v>0</v>
      </c>
      <c r="Q429" s="231">
        <v>0</v>
      </c>
      <c r="R429" s="231">
        <f>Q429*H429</f>
        <v>0</v>
      </c>
      <c r="S429" s="231">
        <v>0</v>
      </c>
      <c r="T429" s="232">
        <f>S429*H429</f>
        <v>0</v>
      </c>
      <c r="AR429" s="233" t="s">
        <v>582</v>
      </c>
      <c r="AT429" s="233" t="s">
        <v>143</v>
      </c>
      <c r="AU429" s="233" t="s">
        <v>224</v>
      </c>
      <c r="AY429" s="16" t="s">
        <v>139</v>
      </c>
      <c r="BE429" s="234">
        <f>IF(N429="základní",J429,0)</f>
        <v>0</v>
      </c>
      <c r="BF429" s="234">
        <f>IF(N429="snížená",J429,0)</f>
        <v>0</v>
      </c>
      <c r="BG429" s="234">
        <f>IF(N429="zákl. přenesená",J429,0)</f>
        <v>0</v>
      </c>
      <c r="BH429" s="234">
        <f>IF(N429="sníž. přenesená",J429,0)</f>
        <v>0</v>
      </c>
      <c r="BI429" s="234">
        <f>IF(N429="nulová",J429,0)</f>
        <v>0</v>
      </c>
      <c r="BJ429" s="16" t="s">
        <v>84</v>
      </c>
      <c r="BK429" s="234">
        <f>ROUND(I429*H429,2)</f>
        <v>0</v>
      </c>
      <c r="BL429" s="16" t="s">
        <v>582</v>
      </c>
      <c r="BM429" s="233" t="s">
        <v>626</v>
      </c>
    </row>
    <row r="430" s="11" customFormat="1" ht="20.88" customHeight="1">
      <c r="B430" s="206"/>
      <c r="C430" s="207"/>
      <c r="D430" s="208" t="s">
        <v>75</v>
      </c>
      <c r="E430" s="220" t="s">
        <v>627</v>
      </c>
      <c r="F430" s="220" t="s">
        <v>628</v>
      </c>
      <c r="G430" s="207"/>
      <c r="H430" s="207"/>
      <c r="I430" s="210"/>
      <c r="J430" s="221">
        <f>BK430</f>
        <v>0</v>
      </c>
      <c r="K430" s="207"/>
      <c r="L430" s="212"/>
      <c r="M430" s="213"/>
      <c r="N430" s="214"/>
      <c r="O430" s="214"/>
      <c r="P430" s="215">
        <f>P431</f>
        <v>0</v>
      </c>
      <c r="Q430" s="214"/>
      <c r="R430" s="215">
        <f>R431</f>
        <v>0</v>
      </c>
      <c r="S430" s="214"/>
      <c r="T430" s="216">
        <f>T431</f>
        <v>0</v>
      </c>
      <c r="AR430" s="217" t="s">
        <v>440</v>
      </c>
      <c r="AT430" s="218" t="s">
        <v>75</v>
      </c>
      <c r="AU430" s="218" t="s">
        <v>86</v>
      </c>
      <c r="AY430" s="217" t="s">
        <v>139</v>
      </c>
      <c r="BK430" s="219">
        <f>BK431</f>
        <v>0</v>
      </c>
    </row>
    <row r="431" s="1" customFormat="1" ht="16.5" customHeight="1">
      <c r="B431" s="37"/>
      <c r="C431" s="222" t="s">
        <v>629</v>
      </c>
      <c r="D431" s="222" t="s">
        <v>143</v>
      </c>
      <c r="E431" s="223" t="s">
        <v>630</v>
      </c>
      <c r="F431" s="224" t="s">
        <v>631</v>
      </c>
      <c r="G431" s="225" t="s">
        <v>571</v>
      </c>
      <c r="H431" s="226">
        <v>1</v>
      </c>
      <c r="I431" s="227"/>
      <c r="J431" s="228">
        <f>ROUND(I431*H431,2)</f>
        <v>0</v>
      </c>
      <c r="K431" s="224" t="s">
        <v>292</v>
      </c>
      <c r="L431" s="42"/>
      <c r="M431" s="281" t="s">
        <v>1</v>
      </c>
      <c r="N431" s="282" t="s">
        <v>41</v>
      </c>
      <c r="O431" s="283"/>
      <c r="P431" s="284">
        <f>O431*H431</f>
        <v>0</v>
      </c>
      <c r="Q431" s="284">
        <v>0</v>
      </c>
      <c r="R431" s="284">
        <f>Q431*H431</f>
        <v>0</v>
      </c>
      <c r="S431" s="284">
        <v>0</v>
      </c>
      <c r="T431" s="285">
        <f>S431*H431</f>
        <v>0</v>
      </c>
      <c r="AR431" s="233" t="s">
        <v>582</v>
      </c>
      <c r="AT431" s="233" t="s">
        <v>143</v>
      </c>
      <c r="AU431" s="233" t="s">
        <v>224</v>
      </c>
      <c r="AY431" s="16" t="s">
        <v>139</v>
      </c>
      <c r="BE431" s="234">
        <f>IF(N431="základní",J431,0)</f>
        <v>0</v>
      </c>
      <c r="BF431" s="234">
        <f>IF(N431="snížená",J431,0)</f>
        <v>0</v>
      </c>
      <c r="BG431" s="234">
        <f>IF(N431="zákl. přenesená",J431,0)</f>
        <v>0</v>
      </c>
      <c r="BH431" s="234">
        <f>IF(N431="sníž. přenesená",J431,0)</f>
        <v>0</v>
      </c>
      <c r="BI431" s="234">
        <f>IF(N431="nulová",J431,0)</f>
        <v>0</v>
      </c>
      <c r="BJ431" s="16" t="s">
        <v>84</v>
      </c>
      <c r="BK431" s="234">
        <f>ROUND(I431*H431,2)</f>
        <v>0</v>
      </c>
      <c r="BL431" s="16" t="s">
        <v>582</v>
      </c>
      <c r="BM431" s="233" t="s">
        <v>632</v>
      </c>
    </row>
    <row r="432" s="1" customFormat="1" ht="6.96" customHeight="1">
      <c r="B432" s="60"/>
      <c r="C432" s="61"/>
      <c r="D432" s="61"/>
      <c r="E432" s="61"/>
      <c r="F432" s="61"/>
      <c r="G432" s="61"/>
      <c r="H432" s="61"/>
      <c r="I432" s="172"/>
      <c r="J432" s="61"/>
      <c r="K432" s="61"/>
      <c r="L432" s="42"/>
    </row>
  </sheetData>
  <sheetProtection sheet="1" autoFilter="0" formatColumns="0" formatRows="0" objects="1" scenarios="1" spinCount="100000" saltValue="OhSKhCLwWqxn9tgIG5nUV4wKGJcqXhDvIylY37Hr9xYJVEwk5bzn7+AFeauzj1DDAeJVNM/3EHcXqmQWqzOD5A==" hashValue="P0DTqiiQv9z1m12kzlAFNCrmsnjoCwykQfNibzOYfxFCu0vtyiY+6p4JDRMY1/51AM0lj+mPnDPNs34BHFfhnQ==" algorithmName="SHA-512" password="CC35"/>
  <autoFilter ref="C138:K431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89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86</v>
      </c>
    </row>
    <row r="4" ht="24.96" customHeight="1">
      <c r="B4" s="19"/>
      <c r="D4" s="134" t="s">
        <v>93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Revitalizace objektů areálu Karolina, rekonstrukce chodeb a výukové části</v>
      </c>
      <c r="F7" s="136"/>
      <c r="G7" s="136"/>
      <c r="H7" s="136"/>
      <c r="L7" s="19"/>
    </row>
    <row r="8" s="1" customFormat="1" ht="12" customHeight="1">
      <c r="B8" s="42"/>
      <c r="D8" s="136" t="s">
        <v>94</v>
      </c>
      <c r="I8" s="138"/>
      <c r="L8" s="42"/>
    </row>
    <row r="9" s="1" customFormat="1" ht="36.96" customHeight="1">
      <c r="B9" s="42"/>
      <c r="E9" s="139" t="s">
        <v>633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25. 4. 2019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27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33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34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36</v>
      </c>
      <c r="I30" s="138"/>
      <c r="J30" s="148">
        <f>ROUND(J135,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38</v>
      </c>
      <c r="I32" s="150" t="s">
        <v>37</v>
      </c>
      <c r="J32" s="149" t="s">
        <v>39</v>
      </c>
      <c r="L32" s="42"/>
    </row>
    <row r="33" s="1" customFormat="1" ht="14.4" customHeight="1">
      <c r="B33" s="42"/>
      <c r="D33" s="151" t="s">
        <v>40</v>
      </c>
      <c r="E33" s="136" t="s">
        <v>41</v>
      </c>
      <c r="F33" s="152">
        <f>ROUND((SUM(BE135:BE403)),  2)</f>
        <v>0</v>
      </c>
      <c r="I33" s="153">
        <v>0.20999999999999999</v>
      </c>
      <c r="J33" s="152">
        <f>ROUND(((SUM(BE135:BE403))*I33),  2)</f>
        <v>0</v>
      </c>
      <c r="L33" s="42"/>
    </row>
    <row r="34" s="1" customFormat="1" ht="14.4" customHeight="1">
      <c r="B34" s="42"/>
      <c r="E34" s="136" t="s">
        <v>42</v>
      </c>
      <c r="F34" s="152">
        <f>ROUND((SUM(BF135:BF403)),  2)</f>
        <v>0</v>
      </c>
      <c r="I34" s="153">
        <v>0.14999999999999999</v>
      </c>
      <c r="J34" s="152">
        <f>ROUND(((SUM(BF135:BF403))*I34),  2)</f>
        <v>0</v>
      </c>
      <c r="L34" s="42"/>
    </row>
    <row r="35" hidden="1" s="1" customFormat="1" ht="14.4" customHeight="1">
      <c r="B35" s="42"/>
      <c r="E35" s="136" t="s">
        <v>43</v>
      </c>
      <c r="F35" s="152">
        <f>ROUND((SUM(BG135:BG403)),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44</v>
      </c>
      <c r="F36" s="152">
        <f>ROUND((SUM(BH135:BH403)),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45</v>
      </c>
      <c r="F37" s="152">
        <f>ROUND((SUM(BI135:BI403)),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53</v>
      </c>
      <c r="E65" s="163"/>
      <c r="F65" s="163"/>
      <c r="G65" s="162" t="s">
        <v>54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96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Revitalizace objektů areálu Karolina, rekonstrukce chodeb a výukové části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94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01.2 - Astorie 563/9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Praha</v>
      </c>
      <c r="G89" s="38"/>
      <c r="H89" s="38"/>
      <c r="I89" s="141" t="s">
        <v>22</v>
      </c>
      <c r="J89" s="73" t="str">
        <f>IF(J12="","",J12)</f>
        <v>25. 4. 2019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Univerzita Karlova - správa budov a zařízení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33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97</v>
      </c>
      <c r="D94" s="178"/>
      <c r="E94" s="178"/>
      <c r="F94" s="178"/>
      <c r="G94" s="178"/>
      <c r="H94" s="178"/>
      <c r="I94" s="179"/>
      <c r="J94" s="180" t="s">
        <v>98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99</v>
      </c>
      <c r="D96" s="38"/>
      <c r="E96" s="38"/>
      <c r="F96" s="38"/>
      <c r="G96" s="38"/>
      <c r="H96" s="38"/>
      <c r="I96" s="138"/>
      <c r="J96" s="104">
        <f>J135</f>
        <v>0</v>
      </c>
      <c r="K96" s="38"/>
      <c r="L96" s="42"/>
      <c r="AU96" s="16" t="s">
        <v>100</v>
      </c>
    </row>
    <row r="97" s="8" customFormat="1" ht="24.96" customHeight="1">
      <c r="B97" s="182"/>
      <c r="C97" s="183"/>
      <c r="D97" s="184" t="s">
        <v>101</v>
      </c>
      <c r="E97" s="185"/>
      <c r="F97" s="185"/>
      <c r="G97" s="185"/>
      <c r="H97" s="185"/>
      <c r="I97" s="186"/>
      <c r="J97" s="187">
        <f>J136</f>
        <v>0</v>
      </c>
      <c r="K97" s="183"/>
      <c r="L97" s="188"/>
    </row>
    <row r="98" s="9" customFormat="1" ht="19.92" customHeight="1">
      <c r="B98" s="189"/>
      <c r="C98" s="190"/>
      <c r="D98" s="191" t="s">
        <v>634</v>
      </c>
      <c r="E98" s="192"/>
      <c r="F98" s="192"/>
      <c r="G98" s="192"/>
      <c r="H98" s="192"/>
      <c r="I98" s="193"/>
      <c r="J98" s="194">
        <f>J137</f>
        <v>0</v>
      </c>
      <c r="K98" s="190"/>
      <c r="L98" s="195"/>
    </row>
    <row r="99" s="9" customFormat="1" ht="19.92" customHeight="1">
      <c r="B99" s="189"/>
      <c r="C99" s="190"/>
      <c r="D99" s="191" t="s">
        <v>102</v>
      </c>
      <c r="E99" s="192"/>
      <c r="F99" s="192"/>
      <c r="G99" s="192"/>
      <c r="H99" s="192"/>
      <c r="I99" s="193"/>
      <c r="J99" s="194">
        <f>J151</f>
        <v>0</v>
      </c>
      <c r="K99" s="190"/>
      <c r="L99" s="195"/>
    </row>
    <row r="100" s="8" customFormat="1" ht="24.96" customHeight="1">
      <c r="B100" s="182"/>
      <c r="C100" s="183"/>
      <c r="D100" s="184" t="s">
        <v>106</v>
      </c>
      <c r="E100" s="185"/>
      <c r="F100" s="185"/>
      <c r="G100" s="185"/>
      <c r="H100" s="185"/>
      <c r="I100" s="186"/>
      <c r="J100" s="187">
        <f>J182</f>
        <v>0</v>
      </c>
      <c r="K100" s="183"/>
      <c r="L100" s="188"/>
    </row>
    <row r="101" s="9" customFormat="1" ht="19.92" customHeight="1">
      <c r="B101" s="189"/>
      <c r="C101" s="190"/>
      <c r="D101" s="191" t="s">
        <v>109</v>
      </c>
      <c r="E101" s="192"/>
      <c r="F101" s="192"/>
      <c r="G101" s="192"/>
      <c r="H101" s="192"/>
      <c r="I101" s="193"/>
      <c r="J101" s="194">
        <f>J183</f>
        <v>0</v>
      </c>
      <c r="K101" s="190"/>
      <c r="L101" s="195"/>
    </row>
    <row r="102" s="9" customFormat="1" ht="19.92" customHeight="1">
      <c r="B102" s="189"/>
      <c r="C102" s="190"/>
      <c r="D102" s="191" t="s">
        <v>110</v>
      </c>
      <c r="E102" s="192"/>
      <c r="F102" s="192"/>
      <c r="G102" s="192"/>
      <c r="H102" s="192"/>
      <c r="I102" s="193"/>
      <c r="J102" s="194">
        <f>J217</f>
        <v>0</v>
      </c>
      <c r="K102" s="190"/>
      <c r="L102" s="195"/>
    </row>
    <row r="103" s="9" customFormat="1" ht="14.88" customHeight="1">
      <c r="B103" s="189"/>
      <c r="C103" s="190"/>
      <c r="D103" s="191" t="s">
        <v>635</v>
      </c>
      <c r="E103" s="192"/>
      <c r="F103" s="192"/>
      <c r="G103" s="192"/>
      <c r="H103" s="192"/>
      <c r="I103" s="193"/>
      <c r="J103" s="194">
        <f>J218</f>
        <v>0</v>
      </c>
      <c r="K103" s="190"/>
      <c r="L103" s="195"/>
    </row>
    <row r="104" s="9" customFormat="1" ht="14.88" customHeight="1">
      <c r="B104" s="189"/>
      <c r="C104" s="190"/>
      <c r="D104" s="191" t="s">
        <v>636</v>
      </c>
      <c r="E104" s="192"/>
      <c r="F104" s="192"/>
      <c r="G104" s="192"/>
      <c r="H104" s="192"/>
      <c r="I104" s="193"/>
      <c r="J104" s="194">
        <f>J223</f>
        <v>0</v>
      </c>
      <c r="K104" s="190"/>
      <c r="L104" s="195"/>
    </row>
    <row r="105" s="9" customFormat="1" ht="19.92" customHeight="1">
      <c r="B105" s="189"/>
      <c r="C105" s="190"/>
      <c r="D105" s="191" t="s">
        <v>637</v>
      </c>
      <c r="E105" s="192"/>
      <c r="F105" s="192"/>
      <c r="G105" s="192"/>
      <c r="H105" s="192"/>
      <c r="I105" s="193"/>
      <c r="J105" s="194">
        <f>J234</f>
        <v>0</v>
      </c>
      <c r="K105" s="190"/>
      <c r="L105" s="195"/>
    </row>
    <row r="106" s="9" customFormat="1" ht="19.92" customHeight="1">
      <c r="B106" s="189"/>
      <c r="C106" s="190"/>
      <c r="D106" s="191" t="s">
        <v>113</v>
      </c>
      <c r="E106" s="192"/>
      <c r="F106" s="192"/>
      <c r="G106" s="192"/>
      <c r="H106" s="192"/>
      <c r="I106" s="193"/>
      <c r="J106" s="194">
        <f>J237</f>
        <v>0</v>
      </c>
      <c r="K106" s="190"/>
      <c r="L106" s="195"/>
    </row>
    <row r="107" s="9" customFormat="1" ht="19.92" customHeight="1">
      <c r="B107" s="189"/>
      <c r="C107" s="190"/>
      <c r="D107" s="191" t="s">
        <v>115</v>
      </c>
      <c r="E107" s="192"/>
      <c r="F107" s="192"/>
      <c r="G107" s="192"/>
      <c r="H107" s="192"/>
      <c r="I107" s="193"/>
      <c r="J107" s="194">
        <f>J293</f>
        <v>0</v>
      </c>
      <c r="K107" s="190"/>
      <c r="L107" s="195"/>
    </row>
    <row r="108" s="9" customFormat="1" ht="19.92" customHeight="1">
      <c r="B108" s="189"/>
      <c r="C108" s="190"/>
      <c r="D108" s="191" t="s">
        <v>116</v>
      </c>
      <c r="E108" s="192"/>
      <c r="F108" s="192"/>
      <c r="G108" s="192"/>
      <c r="H108" s="192"/>
      <c r="I108" s="193"/>
      <c r="J108" s="194">
        <f>J349</f>
        <v>0</v>
      </c>
      <c r="K108" s="190"/>
      <c r="L108" s="195"/>
    </row>
    <row r="109" s="9" customFormat="1" ht="19.92" customHeight="1">
      <c r="B109" s="189"/>
      <c r="C109" s="190"/>
      <c r="D109" s="191" t="s">
        <v>117</v>
      </c>
      <c r="E109" s="192"/>
      <c r="F109" s="192"/>
      <c r="G109" s="192"/>
      <c r="H109" s="192"/>
      <c r="I109" s="193"/>
      <c r="J109" s="194">
        <f>J383</f>
        <v>0</v>
      </c>
      <c r="K109" s="190"/>
      <c r="L109" s="195"/>
    </row>
    <row r="110" s="9" customFormat="1" ht="14.88" customHeight="1">
      <c r="B110" s="189"/>
      <c r="C110" s="190"/>
      <c r="D110" s="191" t="s">
        <v>118</v>
      </c>
      <c r="E110" s="192"/>
      <c r="F110" s="192"/>
      <c r="G110" s="192"/>
      <c r="H110" s="192"/>
      <c r="I110" s="193"/>
      <c r="J110" s="194">
        <f>J387</f>
        <v>0</v>
      </c>
      <c r="K110" s="190"/>
      <c r="L110" s="195"/>
    </row>
    <row r="111" s="9" customFormat="1" ht="14.88" customHeight="1">
      <c r="B111" s="189"/>
      <c r="C111" s="190"/>
      <c r="D111" s="191" t="s">
        <v>119</v>
      </c>
      <c r="E111" s="192"/>
      <c r="F111" s="192"/>
      <c r="G111" s="192"/>
      <c r="H111" s="192"/>
      <c r="I111" s="193"/>
      <c r="J111" s="194">
        <f>J389</f>
        <v>0</v>
      </c>
      <c r="K111" s="190"/>
      <c r="L111" s="195"/>
    </row>
    <row r="112" s="9" customFormat="1" ht="14.88" customHeight="1">
      <c r="B112" s="189"/>
      <c r="C112" s="190"/>
      <c r="D112" s="191" t="s">
        <v>120</v>
      </c>
      <c r="E112" s="192"/>
      <c r="F112" s="192"/>
      <c r="G112" s="192"/>
      <c r="H112" s="192"/>
      <c r="I112" s="193"/>
      <c r="J112" s="194">
        <f>J394</f>
        <v>0</v>
      </c>
      <c r="K112" s="190"/>
      <c r="L112" s="195"/>
    </row>
    <row r="113" s="9" customFormat="1" ht="14.88" customHeight="1">
      <c r="B113" s="189"/>
      <c r="C113" s="190"/>
      <c r="D113" s="191" t="s">
        <v>121</v>
      </c>
      <c r="E113" s="192"/>
      <c r="F113" s="192"/>
      <c r="G113" s="192"/>
      <c r="H113" s="192"/>
      <c r="I113" s="193"/>
      <c r="J113" s="194">
        <f>J398</f>
        <v>0</v>
      </c>
      <c r="K113" s="190"/>
      <c r="L113" s="195"/>
    </row>
    <row r="114" s="9" customFormat="1" ht="14.88" customHeight="1">
      <c r="B114" s="189"/>
      <c r="C114" s="190"/>
      <c r="D114" s="191" t="s">
        <v>122</v>
      </c>
      <c r="E114" s="192"/>
      <c r="F114" s="192"/>
      <c r="G114" s="192"/>
      <c r="H114" s="192"/>
      <c r="I114" s="193"/>
      <c r="J114" s="194">
        <f>J400</f>
        <v>0</v>
      </c>
      <c r="K114" s="190"/>
      <c r="L114" s="195"/>
    </row>
    <row r="115" s="9" customFormat="1" ht="14.88" customHeight="1">
      <c r="B115" s="189"/>
      <c r="C115" s="190"/>
      <c r="D115" s="191" t="s">
        <v>123</v>
      </c>
      <c r="E115" s="192"/>
      <c r="F115" s="192"/>
      <c r="G115" s="192"/>
      <c r="H115" s="192"/>
      <c r="I115" s="193"/>
      <c r="J115" s="194">
        <f>J402</f>
        <v>0</v>
      </c>
      <c r="K115" s="190"/>
      <c r="L115" s="195"/>
    </row>
    <row r="116" s="1" customFormat="1" ht="21.84" customHeight="1"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6.96" customHeight="1">
      <c r="B117" s="60"/>
      <c r="C117" s="61"/>
      <c r="D117" s="61"/>
      <c r="E117" s="61"/>
      <c r="F117" s="61"/>
      <c r="G117" s="61"/>
      <c r="H117" s="61"/>
      <c r="I117" s="172"/>
      <c r="J117" s="61"/>
      <c r="K117" s="61"/>
      <c r="L117" s="42"/>
    </row>
    <row r="121" s="1" customFormat="1" ht="6.96" customHeight="1">
      <c r="B121" s="62"/>
      <c r="C121" s="63"/>
      <c r="D121" s="63"/>
      <c r="E121" s="63"/>
      <c r="F121" s="63"/>
      <c r="G121" s="63"/>
      <c r="H121" s="63"/>
      <c r="I121" s="175"/>
      <c r="J121" s="63"/>
      <c r="K121" s="63"/>
      <c r="L121" s="42"/>
    </row>
    <row r="122" s="1" customFormat="1" ht="24.96" customHeight="1">
      <c r="B122" s="37"/>
      <c r="C122" s="22" t="s">
        <v>124</v>
      </c>
      <c r="D122" s="38"/>
      <c r="E122" s="38"/>
      <c r="F122" s="38"/>
      <c r="G122" s="38"/>
      <c r="H122" s="38"/>
      <c r="I122" s="138"/>
      <c r="J122" s="38"/>
      <c r="K122" s="38"/>
      <c r="L122" s="42"/>
    </row>
    <row r="123" s="1" customFormat="1" ht="6.96" customHeight="1">
      <c r="B123" s="37"/>
      <c r="C123" s="38"/>
      <c r="D123" s="38"/>
      <c r="E123" s="38"/>
      <c r="F123" s="38"/>
      <c r="G123" s="38"/>
      <c r="H123" s="38"/>
      <c r="I123" s="138"/>
      <c r="J123" s="38"/>
      <c r="K123" s="38"/>
      <c r="L123" s="42"/>
    </row>
    <row r="124" s="1" customFormat="1" ht="12" customHeight="1">
      <c r="B124" s="37"/>
      <c r="C124" s="31" t="s">
        <v>16</v>
      </c>
      <c r="D124" s="38"/>
      <c r="E124" s="38"/>
      <c r="F124" s="38"/>
      <c r="G124" s="38"/>
      <c r="H124" s="38"/>
      <c r="I124" s="138"/>
      <c r="J124" s="38"/>
      <c r="K124" s="38"/>
      <c r="L124" s="42"/>
    </row>
    <row r="125" s="1" customFormat="1" ht="16.5" customHeight="1">
      <c r="B125" s="37"/>
      <c r="C125" s="38"/>
      <c r="D125" s="38"/>
      <c r="E125" s="176" t="str">
        <f>E7</f>
        <v>Revitalizace objektů areálu Karolina, rekonstrukce chodeb a výukové části</v>
      </c>
      <c r="F125" s="31"/>
      <c r="G125" s="31"/>
      <c r="H125" s="31"/>
      <c r="I125" s="138"/>
      <c r="J125" s="38"/>
      <c r="K125" s="38"/>
      <c r="L125" s="42"/>
    </row>
    <row r="126" s="1" customFormat="1" ht="12" customHeight="1">
      <c r="B126" s="37"/>
      <c r="C126" s="31" t="s">
        <v>94</v>
      </c>
      <c r="D126" s="38"/>
      <c r="E126" s="38"/>
      <c r="F126" s="38"/>
      <c r="G126" s="38"/>
      <c r="H126" s="38"/>
      <c r="I126" s="138"/>
      <c r="J126" s="38"/>
      <c r="K126" s="38"/>
      <c r="L126" s="42"/>
    </row>
    <row r="127" s="1" customFormat="1" ht="16.5" customHeight="1">
      <c r="B127" s="37"/>
      <c r="C127" s="38"/>
      <c r="D127" s="38"/>
      <c r="E127" s="70" t="str">
        <f>E9</f>
        <v>01.2 - Astorie 563/9</v>
      </c>
      <c r="F127" s="38"/>
      <c r="G127" s="38"/>
      <c r="H127" s="38"/>
      <c r="I127" s="138"/>
      <c r="J127" s="38"/>
      <c r="K127" s="38"/>
      <c r="L127" s="42"/>
    </row>
    <row r="128" s="1" customFormat="1" ht="6.96" customHeight="1">
      <c r="B128" s="37"/>
      <c r="C128" s="38"/>
      <c r="D128" s="38"/>
      <c r="E128" s="38"/>
      <c r="F128" s="38"/>
      <c r="G128" s="38"/>
      <c r="H128" s="38"/>
      <c r="I128" s="138"/>
      <c r="J128" s="38"/>
      <c r="K128" s="38"/>
      <c r="L128" s="42"/>
    </row>
    <row r="129" s="1" customFormat="1" ht="12" customHeight="1">
      <c r="B129" s="37"/>
      <c r="C129" s="31" t="s">
        <v>20</v>
      </c>
      <c r="D129" s="38"/>
      <c r="E129" s="38"/>
      <c r="F129" s="26" t="str">
        <f>F12</f>
        <v>Praha</v>
      </c>
      <c r="G129" s="38"/>
      <c r="H129" s="38"/>
      <c r="I129" s="141" t="s">
        <v>22</v>
      </c>
      <c r="J129" s="73" t="str">
        <f>IF(J12="","",J12)</f>
        <v>25. 4. 2019</v>
      </c>
      <c r="K129" s="38"/>
      <c r="L129" s="42"/>
    </row>
    <row r="130" s="1" customFormat="1" ht="6.96" customHeight="1">
      <c r="B130" s="37"/>
      <c r="C130" s="38"/>
      <c r="D130" s="38"/>
      <c r="E130" s="38"/>
      <c r="F130" s="38"/>
      <c r="G130" s="38"/>
      <c r="H130" s="38"/>
      <c r="I130" s="138"/>
      <c r="J130" s="38"/>
      <c r="K130" s="38"/>
      <c r="L130" s="42"/>
    </row>
    <row r="131" s="1" customFormat="1" ht="15.15" customHeight="1">
      <c r="B131" s="37"/>
      <c r="C131" s="31" t="s">
        <v>24</v>
      </c>
      <c r="D131" s="38"/>
      <c r="E131" s="38"/>
      <c r="F131" s="26" t="str">
        <f>E15</f>
        <v>Univerzita Karlova - správa budov a zařízení</v>
      </c>
      <c r="G131" s="38"/>
      <c r="H131" s="38"/>
      <c r="I131" s="141" t="s">
        <v>30</v>
      </c>
      <c r="J131" s="35" t="str">
        <f>E21</f>
        <v xml:space="preserve"> </v>
      </c>
      <c r="K131" s="38"/>
      <c r="L131" s="42"/>
    </row>
    <row r="132" s="1" customFormat="1" ht="15.15" customHeight="1">
      <c r="B132" s="37"/>
      <c r="C132" s="31" t="s">
        <v>28</v>
      </c>
      <c r="D132" s="38"/>
      <c r="E132" s="38"/>
      <c r="F132" s="26" t="str">
        <f>IF(E18="","",E18)</f>
        <v>Vyplň údaj</v>
      </c>
      <c r="G132" s="38"/>
      <c r="H132" s="38"/>
      <c r="I132" s="141" t="s">
        <v>33</v>
      </c>
      <c r="J132" s="35" t="str">
        <f>E24</f>
        <v xml:space="preserve"> </v>
      </c>
      <c r="K132" s="38"/>
      <c r="L132" s="42"/>
    </row>
    <row r="133" s="1" customFormat="1" ht="10.32" customHeight="1">
      <c r="B133" s="37"/>
      <c r="C133" s="38"/>
      <c r="D133" s="38"/>
      <c r="E133" s="38"/>
      <c r="F133" s="38"/>
      <c r="G133" s="38"/>
      <c r="H133" s="38"/>
      <c r="I133" s="138"/>
      <c r="J133" s="38"/>
      <c r="K133" s="38"/>
      <c r="L133" s="42"/>
    </row>
    <row r="134" s="10" customFormat="1" ht="29.28" customHeight="1">
      <c r="B134" s="196"/>
      <c r="C134" s="197" t="s">
        <v>125</v>
      </c>
      <c r="D134" s="198" t="s">
        <v>61</v>
      </c>
      <c r="E134" s="198" t="s">
        <v>57</v>
      </c>
      <c r="F134" s="198" t="s">
        <v>58</v>
      </c>
      <c r="G134" s="198" t="s">
        <v>126</v>
      </c>
      <c r="H134" s="198" t="s">
        <v>127</v>
      </c>
      <c r="I134" s="199" t="s">
        <v>128</v>
      </c>
      <c r="J134" s="198" t="s">
        <v>98</v>
      </c>
      <c r="K134" s="200" t="s">
        <v>129</v>
      </c>
      <c r="L134" s="201"/>
      <c r="M134" s="94" t="s">
        <v>1</v>
      </c>
      <c r="N134" s="95" t="s">
        <v>40</v>
      </c>
      <c r="O134" s="95" t="s">
        <v>130</v>
      </c>
      <c r="P134" s="95" t="s">
        <v>131</v>
      </c>
      <c r="Q134" s="95" t="s">
        <v>132</v>
      </c>
      <c r="R134" s="95" t="s">
        <v>133</v>
      </c>
      <c r="S134" s="95" t="s">
        <v>134</v>
      </c>
      <c r="T134" s="96" t="s">
        <v>135</v>
      </c>
    </row>
    <row r="135" s="1" customFormat="1" ht="22.8" customHeight="1">
      <c r="B135" s="37"/>
      <c r="C135" s="101" t="s">
        <v>136</v>
      </c>
      <c r="D135" s="38"/>
      <c r="E135" s="38"/>
      <c r="F135" s="38"/>
      <c r="G135" s="38"/>
      <c r="H135" s="38"/>
      <c r="I135" s="138"/>
      <c r="J135" s="202">
        <f>BK135</f>
        <v>0</v>
      </c>
      <c r="K135" s="38"/>
      <c r="L135" s="42"/>
      <c r="M135" s="97"/>
      <c r="N135" s="98"/>
      <c r="O135" s="98"/>
      <c r="P135" s="203">
        <f>P136+P182</f>
        <v>0</v>
      </c>
      <c r="Q135" s="98"/>
      <c r="R135" s="203">
        <f>R136+R182</f>
        <v>34.342426540000005</v>
      </c>
      <c r="S135" s="98"/>
      <c r="T135" s="204">
        <f>T136+T182</f>
        <v>27.945951699999998</v>
      </c>
      <c r="AT135" s="16" t="s">
        <v>75</v>
      </c>
      <c r="AU135" s="16" t="s">
        <v>100</v>
      </c>
      <c r="BK135" s="205">
        <f>BK136+BK182</f>
        <v>0</v>
      </c>
    </row>
    <row r="136" s="11" customFormat="1" ht="25.92" customHeight="1">
      <c r="B136" s="206"/>
      <c r="C136" s="207"/>
      <c r="D136" s="208" t="s">
        <v>75</v>
      </c>
      <c r="E136" s="209" t="s">
        <v>137</v>
      </c>
      <c r="F136" s="209" t="s">
        <v>138</v>
      </c>
      <c r="G136" s="207"/>
      <c r="H136" s="207"/>
      <c r="I136" s="210"/>
      <c r="J136" s="211">
        <f>BK136</f>
        <v>0</v>
      </c>
      <c r="K136" s="207"/>
      <c r="L136" s="212"/>
      <c r="M136" s="213"/>
      <c r="N136" s="214"/>
      <c r="O136" s="214"/>
      <c r="P136" s="215">
        <f>P137+P151</f>
        <v>0</v>
      </c>
      <c r="Q136" s="214"/>
      <c r="R136" s="215">
        <f>R137+R151</f>
        <v>12.878861660000002</v>
      </c>
      <c r="S136" s="214"/>
      <c r="T136" s="216">
        <f>T137+T151</f>
        <v>0</v>
      </c>
      <c r="AR136" s="217" t="s">
        <v>84</v>
      </c>
      <c r="AT136" s="218" t="s">
        <v>75</v>
      </c>
      <c r="AU136" s="218" t="s">
        <v>76</v>
      </c>
      <c r="AY136" s="217" t="s">
        <v>139</v>
      </c>
      <c r="BK136" s="219">
        <f>BK137+BK151</f>
        <v>0</v>
      </c>
    </row>
    <row r="137" s="11" customFormat="1" ht="22.8" customHeight="1">
      <c r="B137" s="206"/>
      <c r="C137" s="207"/>
      <c r="D137" s="208" t="s">
        <v>75</v>
      </c>
      <c r="E137" s="220" t="s">
        <v>224</v>
      </c>
      <c r="F137" s="220" t="s">
        <v>638</v>
      </c>
      <c r="G137" s="207"/>
      <c r="H137" s="207"/>
      <c r="I137" s="210"/>
      <c r="J137" s="221">
        <f>BK137</f>
        <v>0</v>
      </c>
      <c r="K137" s="207"/>
      <c r="L137" s="212"/>
      <c r="M137" s="213"/>
      <c r="N137" s="214"/>
      <c r="O137" s="214"/>
      <c r="P137" s="215">
        <f>SUM(P138:P150)</f>
        <v>0</v>
      </c>
      <c r="Q137" s="214"/>
      <c r="R137" s="215">
        <f>SUM(R138:R150)</f>
        <v>4.77480116</v>
      </c>
      <c r="S137" s="214"/>
      <c r="T137" s="216">
        <f>SUM(T138:T150)</f>
        <v>0</v>
      </c>
      <c r="AR137" s="217" t="s">
        <v>84</v>
      </c>
      <c r="AT137" s="218" t="s">
        <v>75</v>
      </c>
      <c r="AU137" s="218" t="s">
        <v>84</v>
      </c>
      <c r="AY137" s="217" t="s">
        <v>139</v>
      </c>
      <c r="BK137" s="219">
        <f>SUM(BK138:BK150)</f>
        <v>0</v>
      </c>
    </row>
    <row r="138" s="1" customFormat="1" ht="24" customHeight="1">
      <c r="B138" s="37"/>
      <c r="C138" s="222" t="s">
        <v>639</v>
      </c>
      <c r="D138" s="222" t="s">
        <v>143</v>
      </c>
      <c r="E138" s="223" t="s">
        <v>640</v>
      </c>
      <c r="F138" s="224" t="s">
        <v>641</v>
      </c>
      <c r="G138" s="225" t="s">
        <v>146</v>
      </c>
      <c r="H138" s="226">
        <v>4.0449999999999999</v>
      </c>
      <c r="I138" s="227"/>
      <c r="J138" s="228">
        <f>ROUND(I138*H138,2)</f>
        <v>0</v>
      </c>
      <c r="K138" s="224" t="s">
        <v>147</v>
      </c>
      <c r="L138" s="42"/>
      <c r="M138" s="229" t="s">
        <v>1</v>
      </c>
      <c r="N138" s="230" t="s">
        <v>41</v>
      </c>
      <c r="O138" s="85"/>
      <c r="P138" s="231">
        <f>O138*H138</f>
        <v>0</v>
      </c>
      <c r="Q138" s="231">
        <v>0.26116</v>
      </c>
      <c r="R138" s="231">
        <f>Q138*H138</f>
        <v>1.0563921999999999</v>
      </c>
      <c r="S138" s="231">
        <v>0</v>
      </c>
      <c r="T138" s="232">
        <f>S138*H138</f>
        <v>0</v>
      </c>
      <c r="AR138" s="233" t="s">
        <v>148</v>
      </c>
      <c r="AT138" s="233" t="s">
        <v>143</v>
      </c>
      <c r="AU138" s="233" t="s">
        <v>86</v>
      </c>
      <c r="AY138" s="16" t="s">
        <v>139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6" t="s">
        <v>84</v>
      </c>
      <c r="BK138" s="234">
        <f>ROUND(I138*H138,2)</f>
        <v>0</v>
      </c>
      <c r="BL138" s="16" t="s">
        <v>148</v>
      </c>
      <c r="BM138" s="233" t="s">
        <v>642</v>
      </c>
    </row>
    <row r="139" s="12" customFormat="1">
      <c r="B139" s="235"/>
      <c r="C139" s="236"/>
      <c r="D139" s="237" t="s">
        <v>150</v>
      </c>
      <c r="E139" s="238" t="s">
        <v>1</v>
      </c>
      <c r="F139" s="239" t="s">
        <v>643</v>
      </c>
      <c r="G139" s="236"/>
      <c r="H139" s="238" t="s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150</v>
      </c>
      <c r="AU139" s="245" t="s">
        <v>86</v>
      </c>
      <c r="AV139" s="12" t="s">
        <v>84</v>
      </c>
      <c r="AW139" s="12" t="s">
        <v>32</v>
      </c>
      <c r="AX139" s="12" t="s">
        <v>76</v>
      </c>
      <c r="AY139" s="245" t="s">
        <v>139</v>
      </c>
    </row>
    <row r="140" s="13" customFormat="1">
      <c r="B140" s="246"/>
      <c r="C140" s="247"/>
      <c r="D140" s="237" t="s">
        <v>150</v>
      </c>
      <c r="E140" s="248" t="s">
        <v>1</v>
      </c>
      <c r="F140" s="249" t="s">
        <v>644</v>
      </c>
      <c r="G140" s="247"/>
      <c r="H140" s="250">
        <v>4.0449999999999999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AT140" s="256" t="s">
        <v>150</v>
      </c>
      <c r="AU140" s="256" t="s">
        <v>86</v>
      </c>
      <c r="AV140" s="13" t="s">
        <v>86</v>
      </c>
      <c r="AW140" s="13" t="s">
        <v>32</v>
      </c>
      <c r="AX140" s="13" t="s">
        <v>84</v>
      </c>
      <c r="AY140" s="256" t="s">
        <v>139</v>
      </c>
    </row>
    <row r="141" s="1" customFormat="1" ht="24" customHeight="1">
      <c r="B141" s="37"/>
      <c r="C141" s="222" t="s">
        <v>195</v>
      </c>
      <c r="D141" s="222" t="s">
        <v>143</v>
      </c>
      <c r="E141" s="223" t="s">
        <v>645</v>
      </c>
      <c r="F141" s="224" t="s">
        <v>646</v>
      </c>
      <c r="G141" s="225" t="s">
        <v>146</v>
      </c>
      <c r="H141" s="226">
        <v>10.832000000000001</v>
      </c>
      <c r="I141" s="227"/>
      <c r="J141" s="228">
        <f>ROUND(I141*H141,2)</f>
        <v>0</v>
      </c>
      <c r="K141" s="224" t="s">
        <v>147</v>
      </c>
      <c r="L141" s="42"/>
      <c r="M141" s="229" t="s">
        <v>1</v>
      </c>
      <c r="N141" s="230" t="s">
        <v>41</v>
      </c>
      <c r="O141" s="85"/>
      <c r="P141" s="231">
        <f>O141*H141</f>
        <v>0</v>
      </c>
      <c r="Q141" s="231">
        <v>0.34327999999999997</v>
      </c>
      <c r="R141" s="231">
        <f>Q141*H141</f>
        <v>3.7184089600000001</v>
      </c>
      <c r="S141" s="231">
        <v>0</v>
      </c>
      <c r="T141" s="232">
        <f>S141*H141</f>
        <v>0</v>
      </c>
      <c r="AR141" s="233" t="s">
        <v>148</v>
      </c>
      <c r="AT141" s="233" t="s">
        <v>143</v>
      </c>
      <c r="AU141" s="233" t="s">
        <v>86</v>
      </c>
      <c r="AY141" s="16" t="s">
        <v>139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6" t="s">
        <v>84</v>
      </c>
      <c r="BK141" s="234">
        <f>ROUND(I141*H141,2)</f>
        <v>0</v>
      </c>
      <c r="BL141" s="16" t="s">
        <v>148</v>
      </c>
      <c r="BM141" s="233" t="s">
        <v>647</v>
      </c>
    </row>
    <row r="142" s="12" customFormat="1">
      <c r="B142" s="235"/>
      <c r="C142" s="236"/>
      <c r="D142" s="237" t="s">
        <v>150</v>
      </c>
      <c r="E142" s="238" t="s">
        <v>1</v>
      </c>
      <c r="F142" s="239" t="s">
        <v>648</v>
      </c>
      <c r="G142" s="236"/>
      <c r="H142" s="238" t="s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150</v>
      </c>
      <c r="AU142" s="245" t="s">
        <v>86</v>
      </c>
      <c r="AV142" s="12" t="s">
        <v>84</v>
      </c>
      <c r="AW142" s="12" t="s">
        <v>32</v>
      </c>
      <c r="AX142" s="12" t="s">
        <v>76</v>
      </c>
      <c r="AY142" s="245" t="s">
        <v>139</v>
      </c>
    </row>
    <row r="143" s="13" customFormat="1">
      <c r="B143" s="246"/>
      <c r="C143" s="247"/>
      <c r="D143" s="237" t="s">
        <v>150</v>
      </c>
      <c r="E143" s="248" t="s">
        <v>1</v>
      </c>
      <c r="F143" s="249" t="s">
        <v>649</v>
      </c>
      <c r="G143" s="247"/>
      <c r="H143" s="250">
        <v>2.6800000000000002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150</v>
      </c>
      <c r="AU143" s="256" t="s">
        <v>86</v>
      </c>
      <c r="AV143" s="13" t="s">
        <v>86</v>
      </c>
      <c r="AW143" s="13" t="s">
        <v>32</v>
      </c>
      <c r="AX143" s="13" t="s">
        <v>76</v>
      </c>
      <c r="AY143" s="256" t="s">
        <v>139</v>
      </c>
    </row>
    <row r="144" s="12" customFormat="1">
      <c r="B144" s="235"/>
      <c r="C144" s="236"/>
      <c r="D144" s="237" t="s">
        <v>150</v>
      </c>
      <c r="E144" s="238" t="s">
        <v>1</v>
      </c>
      <c r="F144" s="239" t="s">
        <v>650</v>
      </c>
      <c r="G144" s="236"/>
      <c r="H144" s="238" t="s">
        <v>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150</v>
      </c>
      <c r="AU144" s="245" t="s">
        <v>86</v>
      </c>
      <c r="AV144" s="12" t="s">
        <v>84</v>
      </c>
      <c r="AW144" s="12" t="s">
        <v>32</v>
      </c>
      <c r="AX144" s="12" t="s">
        <v>76</v>
      </c>
      <c r="AY144" s="245" t="s">
        <v>139</v>
      </c>
    </row>
    <row r="145" s="13" customFormat="1">
      <c r="B145" s="246"/>
      <c r="C145" s="247"/>
      <c r="D145" s="237" t="s">
        <v>150</v>
      </c>
      <c r="E145" s="248" t="s">
        <v>1</v>
      </c>
      <c r="F145" s="249" t="s">
        <v>649</v>
      </c>
      <c r="G145" s="247"/>
      <c r="H145" s="250">
        <v>2.6800000000000002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AT145" s="256" t="s">
        <v>150</v>
      </c>
      <c r="AU145" s="256" t="s">
        <v>86</v>
      </c>
      <c r="AV145" s="13" t="s">
        <v>86</v>
      </c>
      <c r="AW145" s="13" t="s">
        <v>32</v>
      </c>
      <c r="AX145" s="13" t="s">
        <v>76</v>
      </c>
      <c r="AY145" s="256" t="s">
        <v>139</v>
      </c>
    </row>
    <row r="146" s="12" customFormat="1">
      <c r="B146" s="235"/>
      <c r="C146" s="236"/>
      <c r="D146" s="237" t="s">
        <v>150</v>
      </c>
      <c r="E146" s="238" t="s">
        <v>1</v>
      </c>
      <c r="F146" s="239" t="s">
        <v>651</v>
      </c>
      <c r="G146" s="236"/>
      <c r="H146" s="238" t="s">
        <v>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AT146" s="245" t="s">
        <v>150</v>
      </c>
      <c r="AU146" s="245" t="s">
        <v>86</v>
      </c>
      <c r="AV146" s="12" t="s">
        <v>84</v>
      </c>
      <c r="AW146" s="12" t="s">
        <v>32</v>
      </c>
      <c r="AX146" s="12" t="s">
        <v>76</v>
      </c>
      <c r="AY146" s="245" t="s">
        <v>139</v>
      </c>
    </row>
    <row r="147" s="13" customFormat="1">
      <c r="B147" s="246"/>
      <c r="C147" s="247"/>
      <c r="D147" s="237" t="s">
        <v>150</v>
      </c>
      <c r="E147" s="248" t="s">
        <v>1</v>
      </c>
      <c r="F147" s="249" t="s">
        <v>652</v>
      </c>
      <c r="G147" s="247"/>
      <c r="H147" s="250">
        <v>2.7360000000000002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150</v>
      </c>
      <c r="AU147" s="256" t="s">
        <v>86</v>
      </c>
      <c r="AV147" s="13" t="s">
        <v>86</v>
      </c>
      <c r="AW147" s="13" t="s">
        <v>32</v>
      </c>
      <c r="AX147" s="13" t="s">
        <v>76</v>
      </c>
      <c r="AY147" s="256" t="s">
        <v>139</v>
      </c>
    </row>
    <row r="148" s="12" customFormat="1">
      <c r="B148" s="235"/>
      <c r="C148" s="236"/>
      <c r="D148" s="237" t="s">
        <v>150</v>
      </c>
      <c r="E148" s="238" t="s">
        <v>1</v>
      </c>
      <c r="F148" s="239" t="s">
        <v>653</v>
      </c>
      <c r="G148" s="236"/>
      <c r="H148" s="238" t="s">
        <v>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150</v>
      </c>
      <c r="AU148" s="245" t="s">
        <v>86</v>
      </c>
      <c r="AV148" s="12" t="s">
        <v>84</v>
      </c>
      <c r="AW148" s="12" t="s">
        <v>32</v>
      </c>
      <c r="AX148" s="12" t="s">
        <v>76</v>
      </c>
      <c r="AY148" s="245" t="s">
        <v>139</v>
      </c>
    </row>
    <row r="149" s="13" customFormat="1">
      <c r="B149" s="246"/>
      <c r="C149" s="247"/>
      <c r="D149" s="237" t="s">
        <v>150</v>
      </c>
      <c r="E149" s="248" t="s">
        <v>1</v>
      </c>
      <c r="F149" s="249" t="s">
        <v>652</v>
      </c>
      <c r="G149" s="247"/>
      <c r="H149" s="250">
        <v>2.7360000000000002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AT149" s="256" t="s">
        <v>150</v>
      </c>
      <c r="AU149" s="256" t="s">
        <v>86</v>
      </c>
      <c r="AV149" s="13" t="s">
        <v>86</v>
      </c>
      <c r="AW149" s="13" t="s">
        <v>32</v>
      </c>
      <c r="AX149" s="13" t="s">
        <v>76</v>
      </c>
      <c r="AY149" s="256" t="s">
        <v>139</v>
      </c>
    </row>
    <row r="150" s="14" customFormat="1">
      <c r="B150" s="257"/>
      <c r="C150" s="258"/>
      <c r="D150" s="237" t="s">
        <v>150</v>
      </c>
      <c r="E150" s="259" t="s">
        <v>1</v>
      </c>
      <c r="F150" s="260" t="s">
        <v>153</v>
      </c>
      <c r="G150" s="258"/>
      <c r="H150" s="261">
        <v>10.832000000000001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AT150" s="267" t="s">
        <v>150</v>
      </c>
      <c r="AU150" s="267" t="s">
        <v>86</v>
      </c>
      <c r="AV150" s="14" t="s">
        <v>148</v>
      </c>
      <c r="AW150" s="14" t="s">
        <v>32</v>
      </c>
      <c r="AX150" s="14" t="s">
        <v>84</v>
      </c>
      <c r="AY150" s="267" t="s">
        <v>139</v>
      </c>
    </row>
    <row r="151" s="11" customFormat="1" ht="22.8" customHeight="1">
      <c r="B151" s="206"/>
      <c r="C151" s="207"/>
      <c r="D151" s="208" t="s">
        <v>75</v>
      </c>
      <c r="E151" s="220" t="s">
        <v>140</v>
      </c>
      <c r="F151" s="220" t="s">
        <v>141</v>
      </c>
      <c r="G151" s="207"/>
      <c r="H151" s="207"/>
      <c r="I151" s="210"/>
      <c r="J151" s="221">
        <f>BK151</f>
        <v>0</v>
      </c>
      <c r="K151" s="207"/>
      <c r="L151" s="212"/>
      <c r="M151" s="213"/>
      <c r="N151" s="214"/>
      <c r="O151" s="214"/>
      <c r="P151" s="215">
        <f>SUM(P152:P181)</f>
        <v>0</v>
      </c>
      <c r="Q151" s="214"/>
      <c r="R151" s="215">
        <f>SUM(R152:R181)</f>
        <v>8.104060500000001</v>
      </c>
      <c r="S151" s="214"/>
      <c r="T151" s="216">
        <f>SUM(T152:T181)</f>
        <v>0</v>
      </c>
      <c r="AR151" s="217" t="s">
        <v>84</v>
      </c>
      <c r="AT151" s="218" t="s">
        <v>75</v>
      </c>
      <c r="AU151" s="218" t="s">
        <v>84</v>
      </c>
      <c r="AY151" s="217" t="s">
        <v>139</v>
      </c>
      <c r="BK151" s="219">
        <f>SUM(BK152:BK181)</f>
        <v>0</v>
      </c>
    </row>
    <row r="152" s="1" customFormat="1" ht="24" customHeight="1">
      <c r="B152" s="37"/>
      <c r="C152" s="222" t="s">
        <v>654</v>
      </c>
      <c r="D152" s="222" t="s">
        <v>143</v>
      </c>
      <c r="E152" s="223" t="s">
        <v>655</v>
      </c>
      <c r="F152" s="224" t="s">
        <v>656</v>
      </c>
      <c r="G152" s="225" t="s">
        <v>146</v>
      </c>
      <c r="H152" s="226">
        <v>29.754000000000001</v>
      </c>
      <c r="I152" s="227"/>
      <c r="J152" s="228">
        <f>ROUND(I152*H152,2)</f>
        <v>0</v>
      </c>
      <c r="K152" s="224" t="s">
        <v>147</v>
      </c>
      <c r="L152" s="42"/>
      <c r="M152" s="229" t="s">
        <v>1</v>
      </c>
      <c r="N152" s="230" t="s">
        <v>41</v>
      </c>
      <c r="O152" s="85"/>
      <c r="P152" s="231">
        <f>O152*H152</f>
        <v>0</v>
      </c>
      <c r="Q152" s="231">
        <v>0.0030000000000000001</v>
      </c>
      <c r="R152" s="231">
        <f>Q152*H152</f>
        <v>0.089262000000000008</v>
      </c>
      <c r="S152" s="231">
        <v>0</v>
      </c>
      <c r="T152" s="232">
        <f>S152*H152</f>
        <v>0</v>
      </c>
      <c r="AR152" s="233" t="s">
        <v>148</v>
      </c>
      <c r="AT152" s="233" t="s">
        <v>143</v>
      </c>
      <c r="AU152" s="233" t="s">
        <v>86</v>
      </c>
      <c r="AY152" s="16" t="s">
        <v>139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6" t="s">
        <v>84</v>
      </c>
      <c r="BK152" s="234">
        <f>ROUND(I152*H152,2)</f>
        <v>0</v>
      </c>
      <c r="BL152" s="16" t="s">
        <v>148</v>
      </c>
      <c r="BM152" s="233" t="s">
        <v>657</v>
      </c>
    </row>
    <row r="153" s="13" customFormat="1">
      <c r="B153" s="246"/>
      <c r="C153" s="247"/>
      <c r="D153" s="237" t="s">
        <v>150</v>
      </c>
      <c r="E153" s="248" t="s">
        <v>1</v>
      </c>
      <c r="F153" s="249" t="s">
        <v>658</v>
      </c>
      <c r="G153" s="247"/>
      <c r="H153" s="250">
        <v>29.754000000000001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AT153" s="256" t="s">
        <v>150</v>
      </c>
      <c r="AU153" s="256" t="s">
        <v>86</v>
      </c>
      <c r="AV153" s="13" t="s">
        <v>86</v>
      </c>
      <c r="AW153" s="13" t="s">
        <v>32</v>
      </c>
      <c r="AX153" s="13" t="s">
        <v>84</v>
      </c>
      <c r="AY153" s="256" t="s">
        <v>139</v>
      </c>
    </row>
    <row r="154" s="1" customFormat="1" ht="24" customHeight="1">
      <c r="B154" s="37"/>
      <c r="C154" s="222" t="s">
        <v>462</v>
      </c>
      <c r="D154" s="222" t="s">
        <v>143</v>
      </c>
      <c r="E154" s="223" t="s">
        <v>155</v>
      </c>
      <c r="F154" s="224" t="s">
        <v>156</v>
      </c>
      <c r="G154" s="225" t="s">
        <v>146</v>
      </c>
      <c r="H154" s="226">
        <v>1323.8900000000001</v>
      </c>
      <c r="I154" s="227"/>
      <c r="J154" s="228">
        <f>ROUND(I154*H154,2)</f>
        <v>0</v>
      </c>
      <c r="K154" s="224" t="s">
        <v>147</v>
      </c>
      <c r="L154" s="42"/>
      <c r="M154" s="229" t="s">
        <v>1</v>
      </c>
      <c r="N154" s="230" t="s">
        <v>41</v>
      </c>
      <c r="O154" s="85"/>
      <c r="P154" s="231">
        <f>O154*H154</f>
        <v>0</v>
      </c>
      <c r="Q154" s="231">
        <v>0.0057000000000000002</v>
      </c>
      <c r="R154" s="231">
        <f>Q154*H154</f>
        <v>7.5461730000000005</v>
      </c>
      <c r="S154" s="231">
        <v>0</v>
      </c>
      <c r="T154" s="232">
        <f>S154*H154</f>
        <v>0</v>
      </c>
      <c r="AR154" s="233" t="s">
        <v>148</v>
      </c>
      <c r="AT154" s="233" t="s">
        <v>143</v>
      </c>
      <c r="AU154" s="233" t="s">
        <v>86</v>
      </c>
      <c r="AY154" s="16" t="s">
        <v>139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6" t="s">
        <v>84</v>
      </c>
      <c r="BK154" s="234">
        <f>ROUND(I154*H154,2)</f>
        <v>0</v>
      </c>
      <c r="BL154" s="16" t="s">
        <v>148</v>
      </c>
      <c r="BM154" s="233" t="s">
        <v>659</v>
      </c>
    </row>
    <row r="155" s="12" customFormat="1">
      <c r="B155" s="235"/>
      <c r="C155" s="236"/>
      <c r="D155" s="237" t="s">
        <v>150</v>
      </c>
      <c r="E155" s="238" t="s">
        <v>1</v>
      </c>
      <c r="F155" s="239" t="s">
        <v>651</v>
      </c>
      <c r="G155" s="236"/>
      <c r="H155" s="238" t="s">
        <v>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AT155" s="245" t="s">
        <v>150</v>
      </c>
      <c r="AU155" s="245" t="s">
        <v>86</v>
      </c>
      <c r="AV155" s="12" t="s">
        <v>84</v>
      </c>
      <c r="AW155" s="12" t="s">
        <v>32</v>
      </c>
      <c r="AX155" s="12" t="s">
        <v>76</v>
      </c>
      <c r="AY155" s="245" t="s">
        <v>139</v>
      </c>
    </row>
    <row r="156" s="13" customFormat="1">
      <c r="B156" s="246"/>
      <c r="C156" s="247"/>
      <c r="D156" s="237" t="s">
        <v>150</v>
      </c>
      <c r="E156" s="248" t="s">
        <v>1</v>
      </c>
      <c r="F156" s="249" t="s">
        <v>660</v>
      </c>
      <c r="G156" s="247"/>
      <c r="H156" s="250">
        <v>213.62600000000001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AT156" s="256" t="s">
        <v>150</v>
      </c>
      <c r="AU156" s="256" t="s">
        <v>86</v>
      </c>
      <c r="AV156" s="13" t="s">
        <v>86</v>
      </c>
      <c r="AW156" s="13" t="s">
        <v>32</v>
      </c>
      <c r="AX156" s="13" t="s">
        <v>76</v>
      </c>
      <c r="AY156" s="256" t="s">
        <v>139</v>
      </c>
    </row>
    <row r="157" s="13" customFormat="1">
      <c r="B157" s="246"/>
      <c r="C157" s="247"/>
      <c r="D157" s="237" t="s">
        <v>150</v>
      </c>
      <c r="E157" s="248" t="s">
        <v>1</v>
      </c>
      <c r="F157" s="249" t="s">
        <v>661</v>
      </c>
      <c r="G157" s="247"/>
      <c r="H157" s="250">
        <v>-22.399999999999999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AT157" s="256" t="s">
        <v>150</v>
      </c>
      <c r="AU157" s="256" t="s">
        <v>86</v>
      </c>
      <c r="AV157" s="13" t="s">
        <v>86</v>
      </c>
      <c r="AW157" s="13" t="s">
        <v>32</v>
      </c>
      <c r="AX157" s="13" t="s">
        <v>76</v>
      </c>
      <c r="AY157" s="256" t="s">
        <v>139</v>
      </c>
    </row>
    <row r="158" s="13" customFormat="1">
      <c r="B158" s="246"/>
      <c r="C158" s="247"/>
      <c r="D158" s="237" t="s">
        <v>150</v>
      </c>
      <c r="E158" s="248" t="s">
        <v>1</v>
      </c>
      <c r="F158" s="249" t="s">
        <v>662</v>
      </c>
      <c r="G158" s="247"/>
      <c r="H158" s="250">
        <v>56.039999999999999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150</v>
      </c>
      <c r="AU158" s="256" t="s">
        <v>86</v>
      </c>
      <c r="AV158" s="13" t="s">
        <v>86</v>
      </c>
      <c r="AW158" s="13" t="s">
        <v>32</v>
      </c>
      <c r="AX158" s="13" t="s">
        <v>76</v>
      </c>
      <c r="AY158" s="256" t="s">
        <v>139</v>
      </c>
    </row>
    <row r="159" s="12" customFormat="1">
      <c r="B159" s="235"/>
      <c r="C159" s="236"/>
      <c r="D159" s="237" t="s">
        <v>150</v>
      </c>
      <c r="E159" s="238" t="s">
        <v>1</v>
      </c>
      <c r="F159" s="239" t="s">
        <v>653</v>
      </c>
      <c r="G159" s="236"/>
      <c r="H159" s="238" t="s">
        <v>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150</v>
      </c>
      <c r="AU159" s="245" t="s">
        <v>86</v>
      </c>
      <c r="AV159" s="12" t="s">
        <v>84</v>
      </c>
      <c r="AW159" s="12" t="s">
        <v>32</v>
      </c>
      <c r="AX159" s="12" t="s">
        <v>76</v>
      </c>
      <c r="AY159" s="245" t="s">
        <v>139</v>
      </c>
    </row>
    <row r="160" s="13" customFormat="1">
      <c r="B160" s="246"/>
      <c r="C160" s="247"/>
      <c r="D160" s="237" t="s">
        <v>150</v>
      </c>
      <c r="E160" s="248" t="s">
        <v>1</v>
      </c>
      <c r="F160" s="249" t="s">
        <v>663</v>
      </c>
      <c r="G160" s="247"/>
      <c r="H160" s="250">
        <v>198.06899999999999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AT160" s="256" t="s">
        <v>150</v>
      </c>
      <c r="AU160" s="256" t="s">
        <v>86</v>
      </c>
      <c r="AV160" s="13" t="s">
        <v>86</v>
      </c>
      <c r="AW160" s="13" t="s">
        <v>32</v>
      </c>
      <c r="AX160" s="13" t="s">
        <v>76</v>
      </c>
      <c r="AY160" s="256" t="s">
        <v>139</v>
      </c>
    </row>
    <row r="161" s="13" customFormat="1">
      <c r="B161" s="246"/>
      <c r="C161" s="247"/>
      <c r="D161" s="237" t="s">
        <v>150</v>
      </c>
      <c r="E161" s="248" t="s">
        <v>1</v>
      </c>
      <c r="F161" s="249" t="s">
        <v>664</v>
      </c>
      <c r="G161" s="247"/>
      <c r="H161" s="250">
        <v>-24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150</v>
      </c>
      <c r="AU161" s="256" t="s">
        <v>86</v>
      </c>
      <c r="AV161" s="13" t="s">
        <v>86</v>
      </c>
      <c r="AW161" s="13" t="s">
        <v>32</v>
      </c>
      <c r="AX161" s="13" t="s">
        <v>76</v>
      </c>
      <c r="AY161" s="256" t="s">
        <v>139</v>
      </c>
    </row>
    <row r="162" s="13" customFormat="1">
      <c r="B162" s="246"/>
      <c r="C162" s="247"/>
      <c r="D162" s="237" t="s">
        <v>150</v>
      </c>
      <c r="E162" s="248" t="s">
        <v>1</v>
      </c>
      <c r="F162" s="249" t="s">
        <v>665</v>
      </c>
      <c r="G162" s="247"/>
      <c r="H162" s="250">
        <v>57.859999999999999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150</v>
      </c>
      <c r="AU162" s="256" t="s">
        <v>86</v>
      </c>
      <c r="AV162" s="13" t="s">
        <v>86</v>
      </c>
      <c r="AW162" s="13" t="s">
        <v>32</v>
      </c>
      <c r="AX162" s="13" t="s">
        <v>76</v>
      </c>
      <c r="AY162" s="256" t="s">
        <v>139</v>
      </c>
    </row>
    <row r="163" s="12" customFormat="1">
      <c r="B163" s="235"/>
      <c r="C163" s="236"/>
      <c r="D163" s="237" t="s">
        <v>150</v>
      </c>
      <c r="E163" s="238" t="s">
        <v>1</v>
      </c>
      <c r="F163" s="239" t="s">
        <v>643</v>
      </c>
      <c r="G163" s="236"/>
      <c r="H163" s="238" t="s">
        <v>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150</v>
      </c>
      <c r="AU163" s="245" t="s">
        <v>86</v>
      </c>
      <c r="AV163" s="12" t="s">
        <v>84</v>
      </c>
      <c r="AW163" s="12" t="s">
        <v>32</v>
      </c>
      <c r="AX163" s="12" t="s">
        <v>76</v>
      </c>
      <c r="AY163" s="245" t="s">
        <v>139</v>
      </c>
    </row>
    <row r="164" s="13" customFormat="1">
      <c r="B164" s="246"/>
      <c r="C164" s="247"/>
      <c r="D164" s="237" t="s">
        <v>150</v>
      </c>
      <c r="E164" s="248" t="s">
        <v>1</v>
      </c>
      <c r="F164" s="249" t="s">
        <v>666</v>
      </c>
      <c r="G164" s="247"/>
      <c r="H164" s="250">
        <v>154.90100000000001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AT164" s="256" t="s">
        <v>150</v>
      </c>
      <c r="AU164" s="256" t="s">
        <v>86</v>
      </c>
      <c r="AV164" s="13" t="s">
        <v>86</v>
      </c>
      <c r="AW164" s="13" t="s">
        <v>32</v>
      </c>
      <c r="AX164" s="13" t="s">
        <v>76</v>
      </c>
      <c r="AY164" s="256" t="s">
        <v>139</v>
      </c>
    </row>
    <row r="165" s="13" customFormat="1">
      <c r="B165" s="246"/>
      <c r="C165" s="247"/>
      <c r="D165" s="237" t="s">
        <v>150</v>
      </c>
      <c r="E165" s="248" t="s">
        <v>1</v>
      </c>
      <c r="F165" s="249" t="s">
        <v>667</v>
      </c>
      <c r="G165" s="247"/>
      <c r="H165" s="250">
        <v>-17.600000000000001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AT165" s="256" t="s">
        <v>150</v>
      </c>
      <c r="AU165" s="256" t="s">
        <v>86</v>
      </c>
      <c r="AV165" s="13" t="s">
        <v>86</v>
      </c>
      <c r="AW165" s="13" t="s">
        <v>32</v>
      </c>
      <c r="AX165" s="13" t="s">
        <v>76</v>
      </c>
      <c r="AY165" s="256" t="s">
        <v>139</v>
      </c>
    </row>
    <row r="166" s="13" customFormat="1">
      <c r="B166" s="246"/>
      <c r="C166" s="247"/>
      <c r="D166" s="237" t="s">
        <v>150</v>
      </c>
      <c r="E166" s="248" t="s">
        <v>1</v>
      </c>
      <c r="F166" s="249" t="s">
        <v>668</v>
      </c>
      <c r="G166" s="247"/>
      <c r="H166" s="250">
        <v>48.649999999999999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AT166" s="256" t="s">
        <v>150</v>
      </c>
      <c r="AU166" s="256" t="s">
        <v>86</v>
      </c>
      <c r="AV166" s="13" t="s">
        <v>86</v>
      </c>
      <c r="AW166" s="13" t="s">
        <v>32</v>
      </c>
      <c r="AX166" s="13" t="s">
        <v>76</v>
      </c>
      <c r="AY166" s="256" t="s">
        <v>139</v>
      </c>
    </row>
    <row r="167" s="12" customFormat="1">
      <c r="B167" s="235"/>
      <c r="C167" s="236"/>
      <c r="D167" s="237" t="s">
        <v>150</v>
      </c>
      <c r="E167" s="238" t="s">
        <v>1</v>
      </c>
      <c r="F167" s="239" t="s">
        <v>669</v>
      </c>
      <c r="G167" s="236"/>
      <c r="H167" s="238" t="s">
        <v>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AT167" s="245" t="s">
        <v>150</v>
      </c>
      <c r="AU167" s="245" t="s">
        <v>86</v>
      </c>
      <c r="AV167" s="12" t="s">
        <v>84</v>
      </c>
      <c r="AW167" s="12" t="s">
        <v>32</v>
      </c>
      <c r="AX167" s="12" t="s">
        <v>76</v>
      </c>
      <c r="AY167" s="245" t="s">
        <v>139</v>
      </c>
    </row>
    <row r="168" s="13" customFormat="1">
      <c r="B168" s="246"/>
      <c r="C168" s="247"/>
      <c r="D168" s="237" t="s">
        <v>150</v>
      </c>
      <c r="E168" s="248" t="s">
        <v>1</v>
      </c>
      <c r="F168" s="249" t="s">
        <v>670</v>
      </c>
      <c r="G168" s="247"/>
      <c r="H168" s="250">
        <v>148.19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150</v>
      </c>
      <c r="AU168" s="256" t="s">
        <v>86</v>
      </c>
      <c r="AV168" s="13" t="s">
        <v>86</v>
      </c>
      <c r="AW168" s="13" t="s">
        <v>32</v>
      </c>
      <c r="AX168" s="13" t="s">
        <v>76</v>
      </c>
      <c r="AY168" s="256" t="s">
        <v>139</v>
      </c>
    </row>
    <row r="169" s="13" customFormat="1">
      <c r="B169" s="246"/>
      <c r="C169" s="247"/>
      <c r="D169" s="237" t="s">
        <v>150</v>
      </c>
      <c r="E169" s="248" t="s">
        <v>1</v>
      </c>
      <c r="F169" s="249" t="s">
        <v>671</v>
      </c>
      <c r="G169" s="247"/>
      <c r="H169" s="250">
        <v>-11.199999999999999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150</v>
      </c>
      <c r="AU169" s="256" t="s">
        <v>86</v>
      </c>
      <c r="AV169" s="13" t="s">
        <v>86</v>
      </c>
      <c r="AW169" s="13" t="s">
        <v>32</v>
      </c>
      <c r="AX169" s="13" t="s">
        <v>76</v>
      </c>
      <c r="AY169" s="256" t="s">
        <v>139</v>
      </c>
    </row>
    <row r="170" s="13" customFormat="1">
      <c r="B170" s="246"/>
      <c r="C170" s="247"/>
      <c r="D170" s="237" t="s">
        <v>150</v>
      </c>
      <c r="E170" s="248" t="s">
        <v>1</v>
      </c>
      <c r="F170" s="249" t="s">
        <v>672</v>
      </c>
      <c r="G170" s="247"/>
      <c r="H170" s="250">
        <v>42.020000000000003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AT170" s="256" t="s">
        <v>150</v>
      </c>
      <c r="AU170" s="256" t="s">
        <v>86</v>
      </c>
      <c r="AV170" s="13" t="s">
        <v>86</v>
      </c>
      <c r="AW170" s="13" t="s">
        <v>32</v>
      </c>
      <c r="AX170" s="13" t="s">
        <v>76</v>
      </c>
      <c r="AY170" s="256" t="s">
        <v>139</v>
      </c>
    </row>
    <row r="171" s="12" customFormat="1">
      <c r="B171" s="235"/>
      <c r="C171" s="236"/>
      <c r="D171" s="237" t="s">
        <v>150</v>
      </c>
      <c r="E171" s="238" t="s">
        <v>1</v>
      </c>
      <c r="F171" s="239" t="s">
        <v>648</v>
      </c>
      <c r="G171" s="236"/>
      <c r="H171" s="238" t="s">
        <v>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AT171" s="245" t="s">
        <v>150</v>
      </c>
      <c r="AU171" s="245" t="s">
        <v>86</v>
      </c>
      <c r="AV171" s="12" t="s">
        <v>84</v>
      </c>
      <c r="AW171" s="12" t="s">
        <v>32</v>
      </c>
      <c r="AX171" s="12" t="s">
        <v>76</v>
      </c>
      <c r="AY171" s="245" t="s">
        <v>139</v>
      </c>
    </row>
    <row r="172" s="13" customFormat="1">
      <c r="B172" s="246"/>
      <c r="C172" s="247"/>
      <c r="D172" s="237" t="s">
        <v>150</v>
      </c>
      <c r="E172" s="248" t="s">
        <v>1</v>
      </c>
      <c r="F172" s="249" t="s">
        <v>673</v>
      </c>
      <c r="G172" s="247"/>
      <c r="H172" s="250">
        <v>199.965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AT172" s="256" t="s">
        <v>150</v>
      </c>
      <c r="AU172" s="256" t="s">
        <v>86</v>
      </c>
      <c r="AV172" s="13" t="s">
        <v>86</v>
      </c>
      <c r="AW172" s="13" t="s">
        <v>32</v>
      </c>
      <c r="AX172" s="13" t="s">
        <v>76</v>
      </c>
      <c r="AY172" s="256" t="s">
        <v>139</v>
      </c>
    </row>
    <row r="173" s="13" customFormat="1">
      <c r="B173" s="246"/>
      <c r="C173" s="247"/>
      <c r="D173" s="237" t="s">
        <v>150</v>
      </c>
      <c r="E173" s="248" t="s">
        <v>1</v>
      </c>
      <c r="F173" s="249" t="s">
        <v>674</v>
      </c>
      <c r="G173" s="247"/>
      <c r="H173" s="250">
        <v>-25.600000000000001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AT173" s="256" t="s">
        <v>150</v>
      </c>
      <c r="AU173" s="256" t="s">
        <v>86</v>
      </c>
      <c r="AV173" s="13" t="s">
        <v>86</v>
      </c>
      <c r="AW173" s="13" t="s">
        <v>32</v>
      </c>
      <c r="AX173" s="13" t="s">
        <v>76</v>
      </c>
      <c r="AY173" s="256" t="s">
        <v>139</v>
      </c>
    </row>
    <row r="174" s="13" customFormat="1">
      <c r="B174" s="246"/>
      <c r="C174" s="247"/>
      <c r="D174" s="237" t="s">
        <v>150</v>
      </c>
      <c r="E174" s="248" t="s">
        <v>1</v>
      </c>
      <c r="F174" s="249" t="s">
        <v>675</v>
      </c>
      <c r="G174" s="247"/>
      <c r="H174" s="250">
        <v>55.57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AT174" s="256" t="s">
        <v>150</v>
      </c>
      <c r="AU174" s="256" t="s">
        <v>86</v>
      </c>
      <c r="AV174" s="13" t="s">
        <v>86</v>
      </c>
      <c r="AW174" s="13" t="s">
        <v>32</v>
      </c>
      <c r="AX174" s="13" t="s">
        <v>76</v>
      </c>
      <c r="AY174" s="256" t="s">
        <v>139</v>
      </c>
    </row>
    <row r="175" s="12" customFormat="1">
      <c r="B175" s="235"/>
      <c r="C175" s="236"/>
      <c r="D175" s="237" t="s">
        <v>150</v>
      </c>
      <c r="E175" s="238" t="s">
        <v>1</v>
      </c>
      <c r="F175" s="239" t="s">
        <v>650</v>
      </c>
      <c r="G175" s="236"/>
      <c r="H175" s="238" t="s">
        <v>1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AT175" s="245" t="s">
        <v>150</v>
      </c>
      <c r="AU175" s="245" t="s">
        <v>86</v>
      </c>
      <c r="AV175" s="12" t="s">
        <v>84</v>
      </c>
      <c r="AW175" s="12" t="s">
        <v>32</v>
      </c>
      <c r="AX175" s="12" t="s">
        <v>76</v>
      </c>
      <c r="AY175" s="245" t="s">
        <v>139</v>
      </c>
    </row>
    <row r="176" s="13" customFormat="1">
      <c r="B176" s="246"/>
      <c r="C176" s="247"/>
      <c r="D176" s="237" t="s">
        <v>150</v>
      </c>
      <c r="E176" s="248" t="s">
        <v>1</v>
      </c>
      <c r="F176" s="249" t="s">
        <v>676</v>
      </c>
      <c r="G176" s="247"/>
      <c r="H176" s="250">
        <v>215.499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AT176" s="256" t="s">
        <v>150</v>
      </c>
      <c r="AU176" s="256" t="s">
        <v>86</v>
      </c>
      <c r="AV176" s="13" t="s">
        <v>86</v>
      </c>
      <c r="AW176" s="13" t="s">
        <v>32</v>
      </c>
      <c r="AX176" s="13" t="s">
        <v>76</v>
      </c>
      <c r="AY176" s="256" t="s">
        <v>139</v>
      </c>
    </row>
    <row r="177" s="13" customFormat="1">
      <c r="B177" s="246"/>
      <c r="C177" s="247"/>
      <c r="D177" s="237" t="s">
        <v>150</v>
      </c>
      <c r="E177" s="248" t="s">
        <v>1</v>
      </c>
      <c r="F177" s="249" t="s">
        <v>661</v>
      </c>
      <c r="G177" s="247"/>
      <c r="H177" s="250">
        <v>-22.399999999999999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150</v>
      </c>
      <c r="AU177" s="256" t="s">
        <v>86</v>
      </c>
      <c r="AV177" s="13" t="s">
        <v>86</v>
      </c>
      <c r="AW177" s="13" t="s">
        <v>32</v>
      </c>
      <c r="AX177" s="13" t="s">
        <v>76</v>
      </c>
      <c r="AY177" s="256" t="s">
        <v>139</v>
      </c>
    </row>
    <row r="178" s="13" customFormat="1">
      <c r="B178" s="246"/>
      <c r="C178" s="247"/>
      <c r="D178" s="237" t="s">
        <v>150</v>
      </c>
      <c r="E178" s="248" t="s">
        <v>1</v>
      </c>
      <c r="F178" s="249" t="s">
        <v>677</v>
      </c>
      <c r="G178" s="247"/>
      <c r="H178" s="250">
        <v>56.700000000000003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AT178" s="256" t="s">
        <v>150</v>
      </c>
      <c r="AU178" s="256" t="s">
        <v>86</v>
      </c>
      <c r="AV178" s="13" t="s">
        <v>86</v>
      </c>
      <c r="AW178" s="13" t="s">
        <v>32</v>
      </c>
      <c r="AX178" s="13" t="s">
        <v>76</v>
      </c>
      <c r="AY178" s="256" t="s">
        <v>139</v>
      </c>
    </row>
    <row r="179" s="14" customFormat="1">
      <c r="B179" s="257"/>
      <c r="C179" s="258"/>
      <c r="D179" s="237" t="s">
        <v>150</v>
      </c>
      <c r="E179" s="259" t="s">
        <v>1</v>
      </c>
      <c r="F179" s="260" t="s">
        <v>153</v>
      </c>
      <c r="G179" s="258"/>
      <c r="H179" s="261">
        <v>1323.8900000000001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AT179" s="267" t="s">
        <v>150</v>
      </c>
      <c r="AU179" s="267" t="s">
        <v>86</v>
      </c>
      <c r="AV179" s="14" t="s">
        <v>148</v>
      </c>
      <c r="AW179" s="14" t="s">
        <v>32</v>
      </c>
      <c r="AX179" s="14" t="s">
        <v>84</v>
      </c>
      <c r="AY179" s="267" t="s">
        <v>139</v>
      </c>
    </row>
    <row r="180" s="1" customFormat="1" ht="24" customHeight="1">
      <c r="B180" s="37"/>
      <c r="C180" s="222" t="s">
        <v>230</v>
      </c>
      <c r="D180" s="222" t="s">
        <v>143</v>
      </c>
      <c r="E180" s="223" t="s">
        <v>678</v>
      </c>
      <c r="F180" s="224" t="s">
        <v>679</v>
      </c>
      <c r="G180" s="225" t="s">
        <v>146</v>
      </c>
      <c r="H180" s="226">
        <v>29.754000000000001</v>
      </c>
      <c r="I180" s="227"/>
      <c r="J180" s="228">
        <f>ROUND(I180*H180,2)</f>
        <v>0</v>
      </c>
      <c r="K180" s="224" t="s">
        <v>147</v>
      </c>
      <c r="L180" s="42"/>
      <c r="M180" s="229" t="s">
        <v>1</v>
      </c>
      <c r="N180" s="230" t="s">
        <v>41</v>
      </c>
      <c r="O180" s="85"/>
      <c r="P180" s="231">
        <f>O180*H180</f>
        <v>0</v>
      </c>
      <c r="Q180" s="231">
        <v>0.01575</v>
      </c>
      <c r="R180" s="231">
        <f>Q180*H180</f>
        <v>0.46862550000000003</v>
      </c>
      <c r="S180" s="231">
        <v>0</v>
      </c>
      <c r="T180" s="232">
        <f>S180*H180</f>
        <v>0</v>
      </c>
      <c r="AR180" s="233" t="s">
        <v>148</v>
      </c>
      <c r="AT180" s="233" t="s">
        <v>143</v>
      </c>
      <c r="AU180" s="233" t="s">
        <v>86</v>
      </c>
      <c r="AY180" s="16" t="s">
        <v>139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6" t="s">
        <v>84</v>
      </c>
      <c r="BK180" s="234">
        <f>ROUND(I180*H180,2)</f>
        <v>0</v>
      </c>
      <c r="BL180" s="16" t="s">
        <v>148</v>
      </c>
      <c r="BM180" s="233" t="s">
        <v>680</v>
      </c>
    </row>
    <row r="181" s="13" customFormat="1">
      <c r="B181" s="246"/>
      <c r="C181" s="247"/>
      <c r="D181" s="237" t="s">
        <v>150</v>
      </c>
      <c r="E181" s="248" t="s">
        <v>1</v>
      </c>
      <c r="F181" s="249" t="s">
        <v>658</v>
      </c>
      <c r="G181" s="247"/>
      <c r="H181" s="250">
        <v>29.754000000000001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150</v>
      </c>
      <c r="AU181" s="256" t="s">
        <v>86</v>
      </c>
      <c r="AV181" s="13" t="s">
        <v>86</v>
      </c>
      <c r="AW181" s="13" t="s">
        <v>32</v>
      </c>
      <c r="AX181" s="13" t="s">
        <v>84</v>
      </c>
      <c r="AY181" s="256" t="s">
        <v>139</v>
      </c>
    </row>
    <row r="182" s="11" customFormat="1" ht="25.92" customHeight="1">
      <c r="B182" s="206"/>
      <c r="C182" s="207"/>
      <c r="D182" s="208" t="s">
        <v>75</v>
      </c>
      <c r="E182" s="209" t="s">
        <v>280</v>
      </c>
      <c r="F182" s="209" t="s">
        <v>281</v>
      </c>
      <c r="G182" s="207"/>
      <c r="H182" s="207"/>
      <c r="I182" s="210"/>
      <c r="J182" s="211">
        <f>BK182</f>
        <v>0</v>
      </c>
      <c r="K182" s="207"/>
      <c r="L182" s="212"/>
      <c r="M182" s="213"/>
      <c r="N182" s="214"/>
      <c r="O182" s="214"/>
      <c r="P182" s="215">
        <f>P183+P217+P234+P237+P293+P349+P383</f>
        <v>0</v>
      </c>
      <c r="Q182" s="214"/>
      <c r="R182" s="215">
        <f>R183+R217+R234+R237+R293+R349+R383</f>
        <v>21.46356488</v>
      </c>
      <c r="S182" s="214"/>
      <c r="T182" s="216">
        <f>T183+T217+T234+T237+T293+T349+T383</f>
        <v>27.945951699999998</v>
      </c>
      <c r="AR182" s="217" t="s">
        <v>86</v>
      </c>
      <c r="AT182" s="218" t="s">
        <v>75</v>
      </c>
      <c r="AU182" s="218" t="s">
        <v>76</v>
      </c>
      <c r="AY182" s="217" t="s">
        <v>139</v>
      </c>
      <c r="BK182" s="219">
        <f>BK183+BK217+BK234+BK237+BK293+BK349+BK383</f>
        <v>0</v>
      </c>
    </row>
    <row r="183" s="11" customFormat="1" ht="22.8" customHeight="1">
      <c r="B183" s="206"/>
      <c r="C183" s="207"/>
      <c r="D183" s="208" t="s">
        <v>75</v>
      </c>
      <c r="E183" s="220" t="s">
        <v>312</v>
      </c>
      <c r="F183" s="220" t="s">
        <v>313</v>
      </c>
      <c r="G183" s="207"/>
      <c r="H183" s="207"/>
      <c r="I183" s="210"/>
      <c r="J183" s="221">
        <f>BK183</f>
        <v>0</v>
      </c>
      <c r="K183" s="207"/>
      <c r="L183" s="212"/>
      <c r="M183" s="213"/>
      <c r="N183" s="214"/>
      <c r="O183" s="214"/>
      <c r="P183" s="215">
        <f>SUM(P184:P216)</f>
        <v>0</v>
      </c>
      <c r="Q183" s="214"/>
      <c r="R183" s="215">
        <f>SUM(R184:R216)</f>
        <v>5.2615967999999995</v>
      </c>
      <c r="S183" s="214"/>
      <c r="T183" s="216">
        <f>SUM(T184:T216)</f>
        <v>0</v>
      </c>
      <c r="AR183" s="217" t="s">
        <v>86</v>
      </c>
      <c r="AT183" s="218" t="s">
        <v>75</v>
      </c>
      <c r="AU183" s="218" t="s">
        <v>84</v>
      </c>
      <c r="AY183" s="217" t="s">
        <v>139</v>
      </c>
      <c r="BK183" s="219">
        <f>SUM(BK184:BK216)</f>
        <v>0</v>
      </c>
    </row>
    <row r="184" s="1" customFormat="1" ht="24" customHeight="1">
      <c r="B184" s="37"/>
      <c r="C184" s="222" t="s">
        <v>8</v>
      </c>
      <c r="D184" s="222" t="s">
        <v>143</v>
      </c>
      <c r="E184" s="223" t="s">
        <v>681</v>
      </c>
      <c r="F184" s="224" t="s">
        <v>682</v>
      </c>
      <c r="G184" s="225" t="s">
        <v>146</v>
      </c>
      <c r="H184" s="226">
        <v>11.054</v>
      </c>
      <c r="I184" s="227"/>
      <c r="J184" s="228">
        <f>ROUND(I184*H184,2)</f>
        <v>0</v>
      </c>
      <c r="K184" s="224" t="s">
        <v>147</v>
      </c>
      <c r="L184" s="42"/>
      <c r="M184" s="229" t="s">
        <v>1</v>
      </c>
      <c r="N184" s="230" t="s">
        <v>41</v>
      </c>
      <c r="O184" s="85"/>
      <c r="P184" s="231">
        <f>O184*H184</f>
        <v>0</v>
      </c>
      <c r="Q184" s="231">
        <v>0.046199999999999998</v>
      </c>
      <c r="R184" s="231">
        <f>Q184*H184</f>
        <v>0.5106948</v>
      </c>
      <c r="S184" s="231">
        <v>0</v>
      </c>
      <c r="T184" s="232">
        <f>S184*H184</f>
        <v>0</v>
      </c>
      <c r="AR184" s="233" t="s">
        <v>230</v>
      </c>
      <c r="AT184" s="233" t="s">
        <v>143</v>
      </c>
      <c r="AU184" s="233" t="s">
        <v>86</v>
      </c>
      <c r="AY184" s="16" t="s">
        <v>139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6" t="s">
        <v>84</v>
      </c>
      <c r="BK184" s="234">
        <f>ROUND(I184*H184,2)</f>
        <v>0</v>
      </c>
      <c r="BL184" s="16" t="s">
        <v>230</v>
      </c>
      <c r="BM184" s="233" t="s">
        <v>683</v>
      </c>
    </row>
    <row r="185" s="12" customFormat="1">
      <c r="B185" s="235"/>
      <c r="C185" s="236"/>
      <c r="D185" s="237" t="s">
        <v>150</v>
      </c>
      <c r="E185" s="238" t="s">
        <v>1</v>
      </c>
      <c r="F185" s="239" t="s">
        <v>650</v>
      </c>
      <c r="G185" s="236"/>
      <c r="H185" s="238" t="s">
        <v>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150</v>
      </c>
      <c r="AU185" s="245" t="s">
        <v>86</v>
      </c>
      <c r="AV185" s="12" t="s">
        <v>84</v>
      </c>
      <c r="AW185" s="12" t="s">
        <v>32</v>
      </c>
      <c r="AX185" s="12" t="s">
        <v>76</v>
      </c>
      <c r="AY185" s="245" t="s">
        <v>139</v>
      </c>
    </row>
    <row r="186" s="13" customFormat="1">
      <c r="B186" s="246"/>
      <c r="C186" s="247"/>
      <c r="D186" s="237" t="s">
        <v>150</v>
      </c>
      <c r="E186" s="248" t="s">
        <v>1</v>
      </c>
      <c r="F186" s="249" t="s">
        <v>684</v>
      </c>
      <c r="G186" s="247"/>
      <c r="H186" s="250">
        <v>11.054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AT186" s="256" t="s">
        <v>150</v>
      </c>
      <c r="AU186" s="256" t="s">
        <v>86</v>
      </c>
      <c r="AV186" s="13" t="s">
        <v>86</v>
      </c>
      <c r="AW186" s="13" t="s">
        <v>32</v>
      </c>
      <c r="AX186" s="13" t="s">
        <v>76</v>
      </c>
      <c r="AY186" s="256" t="s">
        <v>139</v>
      </c>
    </row>
    <row r="187" s="14" customFormat="1">
      <c r="B187" s="257"/>
      <c r="C187" s="258"/>
      <c r="D187" s="237" t="s">
        <v>150</v>
      </c>
      <c r="E187" s="259" t="s">
        <v>1</v>
      </c>
      <c r="F187" s="260" t="s">
        <v>153</v>
      </c>
      <c r="G187" s="258"/>
      <c r="H187" s="261">
        <v>11.054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AT187" s="267" t="s">
        <v>150</v>
      </c>
      <c r="AU187" s="267" t="s">
        <v>86</v>
      </c>
      <c r="AV187" s="14" t="s">
        <v>148</v>
      </c>
      <c r="AW187" s="14" t="s">
        <v>32</v>
      </c>
      <c r="AX187" s="14" t="s">
        <v>84</v>
      </c>
      <c r="AY187" s="267" t="s">
        <v>139</v>
      </c>
    </row>
    <row r="188" s="1" customFormat="1" ht="24" customHeight="1">
      <c r="B188" s="37"/>
      <c r="C188" s="222" t="s">
        <v>685</v>
      </c>
      <c r="D188" s="222" t="s">
        <v>143</v>
      </c>
      <c r="E188" s="223" t="s">
        <v>686</v>
      </c>
      <c r="F188" s="224" t="s">
        <v>687</v>
      </c>
      <c r="G188" s="225" t="s">
        <v>146</v>
      </c>
      <c r="H188" s="226">
        <v>31.039999999999999</v>
      </c>
      <c r="I188" s="227"/>
      <c r="J188" s="228">
        <f>ROUND(I188*H188,2)</f>
        <v>0</v>
      </c>
      <c r="K188" s="224" t="s">
        <v>147</v>
      </c>
      <c r="L188" s="42"/>
      <c r="M188" s="229" t="s">
        <v>1</v>
      </c>
      <c r="N188" s="230" t="s">
        <v>41</v>
      </c>
      <c r="O188" s="85"/>
      <c r="P188" s="231">
        <f>O188*H188</f>
        <v>0</v>
      </c>
      <c r="Q188" s="231">
        <v>0.028219999999999999</v>
      </c>
      <c r="R188" s="231">
        <f>Q188*H188</f>
        <v>0.87594879999999997</v>
      </c>
      <c r="S188" s="231">
        <v>0</v>
      </c>
      <c r="T188" s="232">
        <f>S188*H188</f>
        <v>0</v>
      </c>
      <c r="AR188" s="233" t="s">
        <v>230</v>
      </c>
      <c r="AT188" s="233" t="s">
        <v>143</v>
      </c>
      <c r="AU188" s="233" t="s">
        <v>86</v>
      </c>
      <c r="AY188" s="16" t="s">
        <v>139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6" t="s">
        <v>84</v>
      </c>
      <c r="BK188" s="234">
        <f>ROUND(I188*H188,2)</f>
        <v>0</v>
      </c>
      <c r="BL188" s="16" t="s">
        <v>230</v>
      </c>
      <c r="BM188" s="233" t="s">
        <v>688</v>
      </c>
    </row>
    <row r="189" s="12" customFormat="1">
      <c r="B189" s="235"/>
      <c r="C189" s="236"/>
      <c r="D189" s="237" t="s">
        <v>150</v>
      </c>
      <c r="E189" s="238" t="s">
        <v>1</v>
      </c>
      <c r="F189" s="239" t="s">
        <v>669</v>
      </c>
      <c r="G189" s="236"/>
      <c r="H189" s="238" t="s">
        <v>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150</v>
      </c>
      <c r="AU189" s="245" t="s">
        <v>86</v>
      </c>
      <c r="AV189" s="12" t="s">
        <v>84</v>
      </c>
      <c r="AW189" s="12" t="s">
        <v>32</v>
      </c>
      <c r="AX189" s="12" t="s">
        <v>76</v>
      </c>
      <c r="AY189" s="245" t="s">
        <v>139</v>
      </c>
    </row>
    <row r="190" s="13" customFormat="1">
      <c r="B190" s="246"/>
      <c r="C190" s="247"/>
      <c r="D190" s="237" t="s">
        <v>150</v>
      </c>
      <c r="E190" s="248" t="s">
        <v>1</v>
      </c>
      <c r="F190" s="249" t="s">
        <v>689</v>
      </c>
      <c r="G190" s="247"/>
      <c r="H190" s="250">
        <v>6.7430000000000003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150</v>
      </c>
      <c r="AU190" s="256" t="s">
        <v>86</v>
      </c>
      <c r="AV190" s="13" t="s">
        <v>86</v>
      </c>
      <c r="AW190" s="13" t="s">
        <v>32</v>
      </c>
      <c r="AX190" s="13" t="s">
        <v>76</v>
      </c>
      <c r="AY190" s="256" t="s">
        <v>139</v>
      </c>
    </row>
    <row r="191" s="12" customFormat="1">
      <c r="B191" s="235"/>
      <c r="C191" s="236"/>
      <c r="D191" s="237" t="s">
        <v>150</v>
      </c>
      <c r="E191" s="238" t="s">
        <v>1</v>
      </c>
      <c r="F191" s="239" t="s">
        <v>648</v>
      </c>
      <c r="G191" s="236"/>
      <c r="H191" s="238" t="s">
        <v>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150</v>
      </c>
      <c r="AU191" s="245" t="s">
        <v>86</v>
      </c>
      <c r="AV191" s="12" t="s">
        <v>84</v>
      </c>
      <c r="AW191" s="12" t="s">
        <v>32</v>
      </c>
      <c r="AX191" s="12" t="s">
        <v>76</v>
      </c>
      <c r="AY191" s="245" t="s">
        <v>139</v>
      </c>
    </row>
    <row r="192" s="13" customFormat="1">
      <c r="B192" s="246"/>
      <c r="C192" s="247"/>
      <c r="D192" s="237" t="s">
        <v>150</v>
      </c>
      <c r="E192" s="248" t="s">
        <v>1</v>
      </c>
      <c r="F192" s="249" t="s">
        <v>690</v>
      </c>
      <c r="G192" s="247"/>
      <c r="H192" s="250">
        <v>4.984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AT192" s="256" t="s">
        <v>150</v>
      </c>
      <c r="AU192" s="256" t="s">
        <v>86</v>
      </c>
      <c r="AV192" s="13" t="s">
        <v>86</v>
      </c>
      <c r="AW192" s="13" t="s">
        <v>32</v>
      </c>
      <c r="AX192" s="13" t="s">
        <v>76</v>
      </c>
      <c r="AY192" s="256" t="s">
        <v>139</v>
      </c>
    </row>
    <row r="193" s="12" customFormat="1">
      <c r="B193" s="235"/>
      <c r="C193" s="236"/>
      <c r="D193" s="237" t="s">
        <v>150</v>
      </c>
      <c r="E193" s="238" t="s">
        <v>1</v>
      </c>
      <c r="F193" s="239" t="s">
        <v>650</v>
      </c>
      <c r="G193" s="236"/>
      <c r="H193" s="238" t="s">
        <v>1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AT193" s="245" t="s">
        <v>150</v>
      </c>
      <c r="AU193" s="245" t="s">
        <v>86</v>
      </c>
      <c r="AV193" s="12" t="s">
        <v>84</v>
      </c>
      <c r="AW193" s="12" t="s">
        <v>32</v>
      </c>
      <c r="AX193" s="12" t="s">
        <v>76</v>
      </c>
      <c r="AY193" s="245" t="s">
        <v>139</v>
      </c>
    </row>
    <row r="194" s="13" customFormat="1">
      <c r="B194" s="246"/>
      <c r="C194" s="247"/>
      <c r="D194" s="237" t="s">
        <v>150</v>
      </c>
      <c r="E194" s="248" t="s">
        <v>1</v>
      </c>
      <c r="F194" s="249" t="s">
        <v>690</v>
      </c>
      <c r="G194" s="247"/>
      <c r="H194" s="250">
        <v>4.984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AT194" s="256" t="s">
        <v>150</v>
      </c>
      <c r="AU194" s="256" t="s">
        <v>86</v>
      </c>
      <c r="AV194" s="13" t="s">
        <v>86</v>
      </c>
      <c r="AW194" s="13" t="s">
        <v>32</v>
      </c>
      <c r="AX194" s="13" t="s">
        <v>76</v>
      </c>
      <c r="AY194" s="256" t="s">
        <v>139</v>
      </c>
    </row>
    <row r="195" s="12" customFormat="1">
      <c r="B195" s="235"/>
      <c r="C195" s="236"/>
      <c r="D195" s="237" t="s">
        <v>150</v>
      </c>
      <c r="E195" s="238" t="s">
        <v>1</v>
      </c>
      <c r="F195" s="239" t="s">
        <v>651</v>
      </c>
      <c r="G195" s="236"/>
      <c r="H195" s="238" t="s">
        <v>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AT195" s="245" t="s">
        <v>150</v>
      </c>
      <c r="AU195" s="245" t="s">
        <v>86</v>
      </c>
      <c r="AV195" s="12" t="s">
        <v>84</v>
      </c>
      <c r="AW195" s="12" t="s">
        <v>32</v>
      </c>
      <c r="AX195" s="12" t="s">
        <v>76</v>
      </c>
      <c r="AY195" s="245" t="s">
        <v>139</v>
      </c>
    </row>
    <row r="196" s="13" customFormat="1">
      <c r="B196" s="246"/>
      <c r="C196" s="247"/>
      <c r="D196" s="237" t="s">
        <v>150</v>
      </c>
      <c r="E196" s="248" t="s">
        <v>1</v>
      </c>
      <c r="F196" s="249" t="s">
        <v>690</v>
      </c>
      <c r="G196" s="247"/>
      <c r="H196" s="250">
        <v>4.984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AT196" s="256" t="s">
        <v>150</v>
      </c>
      <c r="AU196" s="256" t="s">
        <v>86</v>
      </c>
      <c r="AV196" s="13" t="s">
        <v>86</v>
      </c>
      <c r="AW196" s="13" t="s">
        <v>32</v>
      </c>
      <c r="AX196" s="13" t="s">
        <v>76</v>
      </c>
      <c r="AY196" s="256" t="s">
        <v>139</v>
      </c>
    </row>
    <row r="197" s="12" customFormat="1">
      <c r="B197" s="235"/>
      <c r="C197" s="236"/>
      <c r="D197" s="237" t="s">
        <v>150</v>
      </c>
      <c r="E197" s="238" t="s">
        <v>1</v>
      </c>
      <c r="F197" s="239" t="s">
        <v>653</v>
      </c>
      <c r="G197" s="236"/>
      <c r="H197" s="238" t="s">
        <v>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AT197" s="245" t="s">
        <v>150</v>
      </c>
      <c r="AU197" s="245" t="s">
        <v>86</v>
      </c>
      <c r="AV197" s="12" t="s">
        <v>84</v>
      </c>
      <c r="AW197" s="12" t="s">
        <v>32</v>
      </c>
      <c r="AX197" s="12" t="s">
        <v>76</v>
      </c>
      <c r="AY197" s="245" t="s">
        <v>139</v>
      </c>
    </row>
    <row r="198" s="13" customFormat="1">
      <c r="B198" s="246"/>
      <c r="C198" s="247"/>
      <c r="D198" s="237" t="s">
        <v>150</v>
      </c>
      <c r="E198" s="248" t="s">
        <v>1</v>
      </c>
      <c r="F198" s="249" t="s">
        <v>690</v>
      </c>
      <c r="G198" s="247"/>
      <c r="H198" s="250">
        <v>4.984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150</v>
      </c>
      <c r="AU198" s="256" t="s">
        <v>86</v>
      </c>
      <c r="AV198" s="13" t="s">
        <v>86</v>
      </c>
      <c r="AW198" s="13" t="s">
        <v>32</v>
      </c>
      <c r="AX198" s="13" t="s">
        <v>76</v>
      </c>
      <c r="AY198" s="256" t="s">
        <v>139</v>
      </c>
    </row>
    <row r="199" s="12" customFormat="1">
      <c r="B199" s="235"/>
      <c r="C199" s="236"/>
      <c r="D199" s="237" t="s">
        <v>150</v>
      </c>
      <c r="E199" s="238" t="s">
        <v>1</v>
      </c>
      <c r="F199" s="239" t="s">
        <v>643</v>
      </c>
      <c r="G199" s="236"/>
      <c r="H199" s="238" t="s">
        <v>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150</v>
      </c>
      <c r="AU199" s="245" t="s">
        <v>86</v>
      </c>
      <c r="AV199" s="12" t="s">
        <v>84</v>
      </c>
      <c r="AW199" s="12" t="s">
        <v>32</v>
      </c>
      <c r="AX199" s="12" t="s">
        <v>76</v>
      </c>
      <c r="AY199" s="245" t="s">
        <v>139</v>
      </c>
    </row>
    <row r="200" s="13" customFormat="1">
      <c r="B200" s="246"/>
      <c r="C200" s="247"/>
      <c r="D200" s="237" t="s">
        <v>150</v>
      </c>
      <c r="E200" s="248" t="s">
        <v>1</v>
      </c>
      <c r="F200" s="249" t="s">
        <v>691</v>
      </c>
      <c r="G200" s="247"/>
      <c r="H200" s="250">
        <v>4.3609999999999998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150</v>
      </c>
      <c r="AU200" s="256" t="s">
        <v>86</v>
      </c>
      <c r="AV200" s="13" t="s">
        <v>86</v>
      </c>
      <c r="AW200" s="13" t="s">
        <v>32</v>
      </c>
      <c r="AX200" s="13" t="s">
        <v>76</v>
      </c>
      <c r="AY200" s="256" t="s">
        <v>139</v>
      </c>
    </row>
    <row r="201" s="14" customFormat="1">
      <c r="B201" s="257"/>
      <c r="C201" s="258"/>
      <c r="D201" s="237" t="s">
        <v>150</v>
      </c>
      <c r="E201" s="259" t="s">
        <v>1</v>
      </c>
      <c r="F201" s="260" t="s">
        <v>153</v>
      </c>
      <c r="G201" s="258"/>
      <c r="H201" s="261">
        <v>31.039999999999999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AT201" s="267" t="s">
        <v>150</v>
      </c>
      <c r="AU201" s="267" t="s">
        <v>86</v>
      </c>
      <c r="AV201" s="14" t="s">
        <v>148</v>
      </c>
      <c r="AW201" s="14" t="s">
        <v>32</v>
      </c>
      <c r="AX201" s="14" t="s">
        <v>84</v>
      </c>
      <c r="AY201" s="267" t="s">
        <v>139</v>
      </c>
    </row>
    <row r="202" s="1" customFormat="1" ht="24" customHeight="1">
      <c r="B202" s="37"/>
      <c r="C202" s="222" t="s">
        <v>413</v>
      </c>
      <c r="D202" s="222" t="s">
        <v>143</v>
      </c>
      <c r="E202" s="223" t="s">
        <v>692</v>
      </c>
      <c r="F202" s="224" t="s">
        <v>693</v>
      </c>
      <c r="G202" s="225" t="s">
        <v>146</v>
      </c>
      <c r="H202" s="226">
        <v>316.83999999999997</v>
      </c>
      <c r="I202" s="227"/>
      <c r="J202" s="228">
        <f>ROUND(I202*H202,2)</f>
        <v>0</v>
      </c>
      <c r="K202" s="224" t="s">
        <v>147</v>
      </c>
      <c r="L202" s="42"/>
      <c r="M202" s="229" t="s">
        <v>1</v>
      </c>
      <c r="N202" s="230" t="s">
        <v>41</v>
      </c>
      <c r="O202" s="85"/>
      <c r="P202" s="231">
        <f>O202*H202</f>
        <v>0</v>
      </c>
      <c r="Q202" s="231">
        <v>0.01223</v>
      </c>
      <c r="R202" s="231">
        <f>Q202*H202</f>
        <v>3.8749531999999998</v>
      </c>
      <c r="S202" s="231">
        <v>0</v>
      </c>
      <c r="T202" s="232">
        <f>S202*H202</f>
        <v>0</v>
      </c>
      <c r="AR202" s="233" t="s">
        <v>230</v>
      </c>
      <c r="AT202" s="233" t="s">
        <v>143</v>
      </c>
      <c r="AU202" s="233" t="s">
        <v>86</v>
      </c>
      <c r="AY202" s="16" t="s">
        <v>139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6" t="s">
        <v>84</v>
      </c>
      <c r="BK202" s="234">
        <f>ROUND(I202*H202,2)</f>
        <v>0</v>
      </c>
      <c r="BL202" s="16" t="s">
        <v>230</v>
      </c>
      <c r="BM202" s="233" t="s">
        <v>694</v>
      </c>
    </row>
    <row r="203" s="12" customFormat="1">
      <c r="B203" s="235"/>
      <c r="C203" s="236"/>
      <c r="D203" s="237" t="s">
        <v>150</v>
      </c>
      <c r="E203" s="238" t="s">
        <v>1</v>
      </c>
      <c r="F203" s="239" t="s">
        <v>669</v>
      </c>
      <c r="G203" s="236"/>
      <c r="H203" s="238" t="s">
        <v>1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AT203" s="245" t="s">
        <v>150</v>
      </c>
      <c r="AU203" s="245" t="s">
        <v>86</v>
      </c>
      <c r="AV203" s="12" t="s">
        <v>84</v>
      </c>
      <c r="AW203" s="12" t="s">
        <v>32</v>
      </c>
      <c r="AX203" s="12" t="s">
        <v>76</v>
      </c>
      <c r="AY203" s="245" t="s">
        <v>139</v>
      </c>
    </row>
    <row r="204" s="13" customFormat="1">
      <c r="B204" s="246"/>
      <c r="C204" s="247"/>
      <c r="D204" s="237" t="s">
        <v>150</v>
      </c>
      <c r="E204" s="248" t="s">
        <v>1</v>
      </c>
      <c r="F204" s="249" t="s">
        <v>672</v>
      </c>
      <c r="G204" s="247"/>
      <c r="H204" s="250">
        <v>42.020000000000003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AT204" s="256" t="s">
        <v>150</v>
      </c>
      <c r="AU204" s="256" t="s">
        <v>86</v>
      </c>
      <c r="AV204" s="13" t="s">
        <v>86</v>
      </c>
      <c r="AW204" s="13" t="s">
        <v>32</v>
      </c>
      <c r="AX204" s="13" t="s">
        <v>76</v>
      </c>
      <c r="AY204" s="256" t="s">
        <v>139</v>
      </c>
    </row>
    <row r="205" s="12" customFormat="1">
      <c r="B205" s="235"/>
      <c r="C205" s="236"/>
      <c r="D205" s="237" t="s">
        <v>150</v>
      </c>
      <c r="E205" s="238" t="s">
        <v>1</v>
      </c>
      <c r="F205" s="239" t="s">
        <v>648</v>
      </c>
      <c r="G205" s="236"/>
      <c r="H205" s="238" t="s">
        <v>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150</v>
      </c>
      <c r="AU205" s="245" t="s">
        <v>86</v>
      </c>
      <c r="AV205" s="12" t="s">
        <v>84</v>
      </c>
      <c r="AW205" s="12" t="s">
        <v>32</v>
      </c>
      <c r="AX205" s="12" t="s">
        <v>76</v>
      </c>
      <c r="AY205" s="245" t="s">
        <v>139</v>
      </c>
    </row>
    <row r="206" s="13" customFormat="1">
      <c r="B206" s="246"/>
      <c r="C206" s="247"/>
      <c r="D206" s="237" t="s">
        <v>150</v>
      </c>
      <c r="E206" s="248" t="s">
        <v>1</v>
      </c>
      <c r="F206" s="249" t="s">
        <v>675</v>
      </c>
      <c r="G206" s="247"/>
      <c r="H206" s="250">
        <v>55.57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150</v>
      </c>
      <c r="AU206" s="256" t="s">
        <v>86</v>
      </c>
      <c r="AV206" s="13" t="s">
        <v>86</v>
      </c>
      <c r="AW206" s="13" t="s">
        <v>32</v>
      </c>
      <c r="AX206" s="13" t="s">
        <v>76</v>
      </c>
      <c r="AY206" s="256" t="s">
        <v>139</v>
      </c>
    </row>
    <row r="207" s="12" customFormat="1">
      <c r="B207" s="235"/>
      <c r="C207" s="236"/>
      <c r="D207" s="237" t="s">
        <v>150</v>
      </c>
      <c r="E207" s="238" t="s">
        <v>1</v>
      </c>
      <c r="F207" s="239" t="s">
        <v>650</v>
      </c>
      <c r="G207" s="236"/>
      <c r="H207" s="238" t="s">
        <v>1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AT207" s="245" t="s">
        <v>150</v>
      </c>
      <c r="AU207" s="245" t="s">
        <v>86</v>
      </c>
      <c r="AV207" s="12" t="s">
        <v>84</v>
      </c>
      <c r="AW207" s="12" t="s">
        <v>32</v>
      </c>
      <c r="AX207" s="12" t="s">
        <v>76</v>
      </c>
      <c r="AY207" s="245" t="s">
        <v>139</v>
      </c>
    </row>
    <row r="208" s="13" customFormat="1">
      <c r="B208" s="246"/>
      <c r="C208" s="247"/>
      <c r="D208" s="237" t="s">
        <v>150</v>
      </c>
      <c r="E208" s="248" t="s">
        <v>1</v>
      </c>
      <c r="F208" s="249" t="s">
        <v>677</v>
      </c>
      <c r="G208" s="247"/>
      <c r="H208" s="250">
        <v>56.700000000000003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AT208" s="256" t="s">
        <v>150</v>
      </c>
      <c r="AU208" s="256" t="s">
        <v>86</v>
      </c>
      <c r="AV208" s="13" t="s">
        <v>86</v>
      </c>
      <c r="AW208" s="13" t="s">
        <v>32</v>
      </c>
      <c r="AX208" s="13" t="s">
        <v>76</v>
      </c>
      <c r="AY208" s="256" t="s">
        <v>139</v>
      </c>
    </row>
    <row r="209" s="12" customFormat="1">
      <c r="B209" s="235"/>
      <c r="C209" s="236"/>
      <c r="D209" s="237" t="s">
        <v>150</v>
      </c>
      <c r="E209" s="238" t="s">
        <v>1</v>
      </c>
      <c r="F209" s="239" t="s">
        <v>651</v>
      </c>
      <c r="G209" s="236"/>
      <c r="H209" s="238" t="s">
        <v>1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AT209" s="245" t="s">
        <v>150</v>
      </c>
      <c r="AU209" s="245" t="s">
        <v>86</v>
      </c>
      <c r="AV209" s="12" t="s">
        <v>84</v>
      </c>
      <c r="AW209" s="12" t="s">
        <v>32</v>
      </c>
      <c r="AX209" s="12" t="s">
        <v>76</v>
      </c>
      <c r="AY209" s="245" t="s">
        <v>139</v>
      </c>
    </row>
    <row r="210" s="13" customFormat="1">
      <c r="B210" s="246"/>
      <c r="C210" s="247"/>
      <c r="D210" s="237" t="s">
        <v>150</v>
      </c>
      <c r="E210" s="248" t="s">
        <v>1</v>
      </c>
      <c r="F210" s="249" t="s">
        <v>662</v>
      </c>
      <c r="G210" s="247"/>
      <c r="H210" s="250">
        <v>56.039999999999999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AT210" s="256" t="s">
        <v>150</v>
      </c>
      <c r="AU210" s="256" t="s">
        <v>86</v>
      </c>
      <c r="AV210" s="13" t="s">
        <v>86</v>
      </c>
      <c r="AW210" s="13" t="s">
        <v>32</v>
      </c>
      <c r="AX210" s="13" t="s">
        <v>76</v>
      </c>
      <c r="AY210" s="256" t="s">
        <v>139</v>
      </c>
    </row>
    <row r="211" s="12" customFormat="1">
      <c r="B211" s="235"/>
      <c r="C211" s="236"/>
      <c r="D211" s="237" t="s">
        <v>150</v>
      </c>
      <c r="E211" s="238" t="s">
        <v>1</v>
      </c>
      <c r="F211" s="239" t="s">
        <v>653</v>
      </c>
      <c r="G211" s="236"/>
      <c r="H211" s="238" t="s">
        <v>1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150</v>
      </c>
      <c r="AU211" s="245" t="s">
        <v>86</v>
      </c>
      <c r="AV211" s="12" t="s">
        <v>84</v>
      </c>
      <c r="AW211" s="12" t="s">
        <v>32</v>
      </c>
      <c r="AX211" s="12" t="s">
        <v>76</v>
      </c>
      <c r="AY211" s="245" t="s">
        <v>139</v>
      </c>
    </row>
    <row r="212" s="13" customFormat="1">
      <c r="B212" s="246"/>
      <c r="C212" s="247"/>
      <c r="D212" s="237" t="s">
        <v>150</v>
      </c>
      <c r="E212" s="248" t="s">
        <v>1</v>
      </c>
      <c r="F212" s="249" t="s">
        <v>665</v>
      </c>
      <c r="G212" s="247"/>
      <c r="H212" s="250">
        <v>57.859999999999999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150</v>
      </c>
      <c r="AU212" s="256" t="s">
        <v>86</v>
      </c>
      <c r="AV212" s="13" t="s">
        <v>86</v>
      </c>
      <c r="AW212" s="13" t="s">
        <v>32</v>
      </c>
      <c r="AX212" s="13" t="s">
        <v>76</v>
      </c>
      <c r="AY212" s="256" t="s">
        <v>139</v>
      </c>
    </row>
    <row r="213" s="12" customFormat="1">
      <c r="B213" s="235"/>
      <c r="C213" s="236"/>
      <c r="D213" s="237" t="s">
        <v>150</v>
      </c>
      <c r="E213" s="238" t="s">
        <v>1</v>
      </c>
      <c r="F213" s="239" t="s">
        <v>643</v>
      </c>
      <c r="G213" s="236"/>
      <c r="H213" s="238" t="s">
        <v>1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150</v>
      </c>
      <c r="AU213" s="245" t="s">
        <v>86</v>
      </c>
      <c r="AV213" s="12" t="s">
        <v>84</v>
      </c>
      <c r="AW213" s="12" t="s">
        <v>32</v>
      </c>
      <c r="AX213" s="12" t="s">
        <v>76</v>
      </c>
      <c r="AY213" s="245" t="s">
        <v>139</v>
      </c>
    </row>
    <row r="214" s="13" customFormat="1">
      <c r="B214" s="246"/>
      <c r="C214" s="247"/>
      <c r="D214" s="237" t="s">
        <v>150</v>
      </c>
      <c r="E214" s="248" t="s">
        <v>1</v>
      </c>
      <c r="F214" s="249" t="s">
        <v>668</v>
      </c>
      <c r="G214" s="247"/>
      <c r="H214" s="250">
        <v>48.649999999999999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150</v>
      </c>
      <c r="AU214" s="256" t="s">
        <v>86</v>
      </c>
      <c r="AV214" s="13" t="s">
        <v>86</v>
      </c>
      <c r="AW214" s="13" t="s">
        <v>32</v>
      </c>
      <c r="AX214" s="13" t="s">
        <v>76</v>
      </c>
      <c r="AY214" s="256" t="s">
        <v>139</v>
      </c>
    </row>
    <row r="215" s="14" customFormat="1">
      <c r="B215" s="257"/>
      <c r="C215" s="258"/>
      <c r="D215" s="237" t="s">
        <v>150</v>
      </c>
      <c r="E215" s="259" t="s">
        <v>1</v>
      </c>
      <c r="F215" s="260" t="s">
        <v>153</v>
      </c>
      <c r="G215" s="258"/>
      <c r="H215" s="261">
        <v>316.83999999999997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AT215" s="267" t="s">
        <v>150</v>
      </c>
      <c r="AU215" s="267" t="s">
        <v>86</v>
      </c>
      <c r="AV215" s="14" t="s">
        <v>148</v>
      </c>
      <c r="AW215" s="14" t="s">
        <v>32</v>
      </c>
      <c r="AX215" s="14" t="s">
        <v>84</v>
      </c>
      <c r="AY215" s="267" t="s">
        <v>139</v>
      </c>
    </row>
    <row r="216" s="1" customFormat="1" ht="24" customHeight="1">
      <c r="B216" s="37"/>
      <c r="C216" s="222" t="s">
        <v>695</v>
      </c>
      <c r="D216" s="222" t="s">
        <v>143</v>
      </c>
      <c r="E216" s="223" t="s">
        <v>696</v>
      </c>
      <c r="F216" s="224" t="s">
        <v>697</v>
      </c>
      <c r="G216" s="225" t="s">
        <v>300</v>
      </c>
      <c r="H216" s="278"/>
      <c r="I216" s="227"/>
      <c r="J216" s="228">
        <f>ROUND(I216*H216,2)</f>
        <v>0</v>
      </c>
      <c r="K216" s="224" t="s">
        <v>147</v>
      </c>
      <c r="L216" s="42"/>
      <c r="M216" s="229" t="s">
        <v>1</v>
      </c>
      <c r="N216" s="230" t="s">
        <v>41</v>
      </c>
      <c r="O216" s="85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AR216" s="233" t="s">
        <v>230</v>
      </c>
      <c r="AT216" s="233" t="s">
        <v>143</v>
      </c>
      <c r="AU216" s="233" t="s">
        <v>86</v>
      </c>
      <c r="AY216" s="16" t="s">
        <v>139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6" t="s">
        <v>84</v>
      </c>
      <c r="BK216" s="234">
        <f>ROUND(I216*H216,2)</f>
        <v>0</v>
      </c>
      <c r="BL216" s="16" t="s">
        <v>230</v>
      </c>
      <c r="BM216" s="233" t="s">
        <v>698</v>
      </c>
    </row>
    <row r="217" s="11" customFormat="1" ht="22.8" customHeight="1">
      <c r="B217" s="206"/>
      <c r="C217" s="207"/>
      <c r="D217" s="208" t="s">
        <v>75</v>
      </c>
      <c r="E217" s="220" t="s">
        <v>331</v>
      </c>
      <c r="F217" s="220" t="s">
        <v>332</v>
      </c>
      <c r="G217" s="207"/>
      <c r="H217" s="207"/>
      <c r="I217" s="210"/>
      <c r="J217" s="221">
        <f>BK217</f>
        <v>0</v>
      </c>
      <c r="K217" s="207"/>
      <c r="L217" s="212"/>
      <c r="M217" s="213"/>
      <c r="N217" s="214"/>
      <c r="O217" s="214"/>
      <c r="P217" s="215">
        <f>P218+P223</f>
        <v>0</v>
      </c>
      <c r="Q217" s="214"/>
      <c r="R217" s="215">
        <f>R218+R223</f>
        <v>0</v>
      </c>
      <c r="S217" s="214"/>
      <c r="T217" s="216">
        <f>T218+T223</f>
        <v>0</v>
      </c>
      <c r="AR217" s="217" t="s">
        <v>86</v>
      </c>
      <c r="AT217" s="218" t="s">
        <v>75</v>
      </c>
      <c r="AU217" s="218" t="s">
        <v>84</v>
      </c>
      <c r="AY217" s="217" t="s">
        <v>139</v>
      </c>
      <c r="BK217" s="219">
        <f>BK218+BK223</f>
        <v>0</v>
      </c>
    </row>
    <row r="218" s="11" customFormat="1" ht="20.88" customHeight="1">
      <c r="B218" s="206"/>
      <c r="C218" s="207"/>
      <c r="D218" s="208" t="s">
        <v>75</v>
      </c>
      <c r="E218" s="220" t="s">
        <v>346</v>
      </c>
      <c r="F218" s="220" t="s">
        <v>699</v>
      </c>
      <c r="G218" s="207"/>
      <c r="H218" s="207"/>
      <c r="I218" s="210"/>
      <c r="J218" s="221">
        <f>BK218</f>
        <v>0</v>
      </c>
      <c r="K218" s="207"/>
      <c r="L218" s="212"/>
      <c r="M218" s="213"/>
      <c r="N218" s="214"/>
      <c r="O218" s="214"/>
      <c r="P218" s="215">
        <f>SUM(P219:P222)</f>
        <v>0</v>
      </c>
      <c r="Q218" s="214"/>
      <c r="R218" s="215">
        <f>SUM(R219:R222)</f>
        <v>0</v>
      </c>
      <c r="S218" s="214"/>
      <c r="T218" s="216">
        <f>SUM(T219:T222)</f>
        <v>0</v>
      </c>
      <c r="AR218" s="217" t="s">
        <v>86</v>
      </c>
      <c r="AT218" s="218" t="s">
        <v>75</v>
      </c>
      <c r="AU218" s="218" t="s">
        <v>86</v>
      </c>
      <c r="AY218" s="217" t="s">
        <v>139</v>
      </c>
      <c r="BK218" s="219">
        <f>SUM(BK219:BK222)</f>
        <v>0</v>
      </c>
    </row>
    <row r="219" s="1" customFormat="1" ht="16.5" customHeight="1">
      <c r="B219" s="37"/>
      <c r="C219" s="222" t="s">
        <v>700</v>
      </c>
      <c r="D219" s="222" t="s">
        <v>143</v>
      </c>
      <c r="E219" s="223" t="s">
        <v>349</v>
      </c>
      <c r="F219" s="224" t="s">
        <v>701</v>
      </c>
      <c r="G219" s="225" t="s">
        <v>336</v>
      </c>
      <c r="H219" s="226">
        <v>67</v>
      </c>
      <c r="I219" s="227"/>
      <c r="J219" s="228">
        <f>ROUND(I219*H219,2)</f>
        <v>0</v>
      </c>
      <c r="K219" s="224" t="s">
        <v>1</v>
      </c>
      <c r="L219" s="42"/>
      <c r="M219" s="229" t="s">
        <v>1</v>
      </c>
      <c r="N219" s="230" t="s">
        <v>41</v>
      </c>
      <c r="O219" s="85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AR219" s="233" t="s">
        <v>230</v>
      </c>
      <c r="AT219" s="233" t="s">
        <v>143</v>
      </c>
      <c r="AU219" s="233" t="s">
        <v>224</v>
      </c>
      <c r="AY219" s="16" t="s">
        <v>139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6" t="s">
        <v>84</v>
      </c>
      <c r="BK219" s="234">
        <f>ROUND(I219*H219,2)</f>
        <v>0</v>
      </c>
      <c r="BL219" s="16" t="s">
        <v>230</v>
      </c>
      <c r="BM219" s="233" t="s">
        <v>702</v>
      </c>
    </row>
    <row r="220" s="1" customFormat="1">
      <c r="B220" s="37"/>
      <c r="C220" s="38"/>
      <c r="D220" s="237" t="s">
        <v>352</v>
      </c>
      <c r="E220" s="38"/>
      <c r="F220" s="279" t="s">
        <v>703</v>
      </c>
      <c r="G220" s="38"/>
      <c r="H220" s="38"/>
      <c r="I220" s="138"/>
      <c r="J220" s="38"/>
      <c r="K220" s="38"/>
      <c r="L220" s="42"/>
      <c r="M220" s="280"/>
      <c r="N220" s="85"/>
      <c r="O220" s="85"/>
      <c r="P220" s="85"/>
      <c r="Q220" s="85"/>
      <c r="R220" s="85"/>
      <c r="S220" s="85"/>
      <c r="T220" s="86"/>
      <c r="AT220" s="16" t="s">
        <v>352</v>
      </c>
      <c r="AU220" s="16" t="s">
        <v>224</v>
      </c>
    </row>
    <row r="221" s="1" customFormat="1" ht="16.5" customHeight="1">
      <c r="B221" s="37"/>
      <c r="C221" s="222" t="s">
        <v>7</v>
      </c>
      <c r="D221" s="222" t="s">
        <v>143</v>
      </c>
      <c r="E221" s="223" t="s">
        <v>355</v>
      </c>
      <c r="F221" s="224" t="s">
        <v>704</v>
      </c>
      <c r="G221" s="225" t="s">
        <v>336</v>
      </c>
      <c r="H221" s="226">
        <v>9</v>
      </c>
      <c r="I221" s="227"/>
      <c r="J221" s="228">
        <f>ROUND(I221*H221,2)</f>
        <v>0</v>
      </c>
      <c r="K221" s="224" t="s">
        <v>1</v>
      </c>
      <c r="L221" s="42"/>
      <c r="M221" s="229" t="s">
        <v>1</v>
      </c>
      <c r="N221" s="230" t="s">
        <v>41</v>
      </c>
      <c r="O221" s="85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AR221" s="233" t="s">
        <v>230</v>
      </c>
      <c r="AT221" s="233" t="s">
        <v>143</v>
      </c>
      <c r="AU221" s="233" t="s">
        <v>224</v>
      </c>
      <c r="AY221" s="16" t="s">
        <v>139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6" t="s">
        <v>84</v>
      </c>
      <c r="BK221" s="234">
        <f>ROUND(I221*H221,2)</f>
        <v>0</v>
      </c>
      <c r="BL221" s="16" t="s">
        <v>230</v>
      </c>
      <c r="BM221" s="233" t="s">
        <v>705</v>
      </c>
    </row>
    <row r="222" s="1" customFormat="1">
      <c r="B222" s="37"/>
      <c r="C222" s="38"/>
      <c r="D222" s="237" t="s">
        <v>352</v>
      </c>
      <c r="E222" s="38"/>
      <c r="F222" s="279" t="s">
        <v>706</v>
      </c>
      <c r="G222" s="38"/>
      <c r="H222" s="38"/>
      <c r="I222" s="138"/>
      <c r="J222" s="38"/>
      <c r="K222" s="38"/>
      <c r="L222" s="42"/>
      <c r="M222" s="280"/>
      <c r="N222" s="85"/>
      <c r="O222" s="85"/>
      <c r="P222" s="85"/>
      <c r="Q222" s="85"/>
      <c r="R222" s="85"/>
      <c r="S222" s="85"/>
      <c r="T222" s="86"/>
      <c r="AT222" s="16" t="s">
        <v>352</v>
      </c>
      <c r="AU222" s="16" t="s">
        <v>224</v>
      </c>
    </row>
    <row r="223" s="11" customFormat="1" ht="20.88" customHeight="1">
      <c r="B223" s="206"/>
      <c r="C223" s="207"/>
      <c r="D223" s="208" t="s">
        <v>75</v>
      </c>
      <c r="E223" s="220" t="s">
        <v>374</v>
      </c>
      <c r="F223" s="220" t="s">
        <v>707</v>
      </c>
      <c r="G223" s="207"/>
      <c r="H223" s="207"/>
      <c r="I223" s="210"/>
      <c r="J223" s="221">
        <f>BK223</f>
        <v>0</v>
      </c>
      <c r="K223" s="207"/>
      <c r="L223" s="212"/>
      <c r="M223" s="213"/>
      <c r="N223" s="214"/>
      <c r="O223" s="214"/>
      <c r="P223" s="215">
        <f>SUM(P224:P233)</f>
        <v>0</v>
      </c>
      <c r="Q223" s="214"/>
      <c r="R223" s="215">
        <f>SUM(R224:R233)</f>
        <v>0</v>
      </c>
      <c r="S223" s="214"/>
      <c r="T223" s="216">
        <f>SUM(T224:T233)</f>
        <v>0</v>
      </c>
      <c r="AR223" s="217" t="s">
        <v>86</v>
      </c>
      <c r="AT223" s="218" t="s">
        <v>75</v>
      </c>
      <c r="AU223" s="218" t="s">
        <v>86</v>
      </c>
      <c r="AY223" s="217" t="s">
        <v>139</v>
      </c>
      <c r="BK223" s="219">
        <f>SUM(BK224:BK233)</f>
        <v>0</v>
      </c>
    </row>
    <row r="224" s="1" customFormat="1" ht="16.5" customHeight="1">
      <c r="B224" s="37"/>
      <c r="C224" s="222" t="s">
        <v>304</v>
      </c>
      <c r="D224" s="222" t="s">
        <v>143</v>
      </c>
      <c r="E224" s="223" t="s">
        <v>377</v>
      </c>
      <c r="F224" s="224" t="s">
        <v>708</v>
      </c>
      <c r="G224" s="225" t="s">
        <v>336</v>
      </c>
      <c r="H224" s="226">
        <v>2</v>
      </c>
      <c r="I224" s="227"/>
      <c r="J224" s="228">
        <f>ROUND(I224*H224,2)</f>
        <v>0</v>
      </c>
      <c r="K224" s="224" t="s">
        <v>1</v>
      </c>
      <c r="L224" s="42"/>
      <c r="M224" s="229" t="s">
        <v>1</v>
      </c>
      <c r="N224" s="230" t="s">
        <v>41</v>
      </c>
      <c r="O224" s="85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AR224" s="233" t="s">
        <v>230</v>
      </c>
      <c r="AT224" s="233" t="s">
        <v>143</v>
      </c>
      <c r="AU224" s="233" t="s">
        <v>224</v>
      </c>
      <c r="AY224" s="16" t="s">
        <v>139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6" t="s">
        <v>84</v>
      </c>
      <c r="BK224" s="234">
        <f>ROUND(I224*H224,2)</f>
        <v>0</v>
      </c>
      <c r="BL224" s="16" t="s">
        <v>230</v>
      </c>
      <c r="BM224" s="233" t="s">
        <v>709</v>
      </c>
    </row>
    <row r="225" s="1" customFormat="1">
      <c r="B225" s="37"/>
      <c r="C225" s="38"/>
      <c r="D225" s="237" t="s">
        <v>352</v>
      </c>
      <c r="E225" s="38"/>
      <c r="F225" s="279" t="s">
        <v>400</v>
      </c>
      <c r="G225" s="38"/>
      <c r="H225" s="38"/>
      <c r="I225" s="138"/>
      <c r="J225" s="38"/>
      <c r="K225" s="38"/>
      <c r="L225" s="42"/>
      <c r="M225" s="280"/>
      <c r="N225" s="85"/>
      <c r="O225" s="85"/>
      <c r="P225" s="85"/>
      <c r="Q225" s="85"/>
      <c r="R225" s="85"/>
      <c r="S225" s="85"/>
      <c r="T225" s="86"/>
      <c r="AT225" s="16" t="s">
        <v>352</v>
      </c>
      <c r="AU225" s="16" t="s">
        <v>224</v>
      </c>
    </row>
    <row r="226" s="1" customFormat="1" ht="16.5" customHeight="1">
      <c r="B226" s="37"/>
      <c r="C226" s="222" t="s">
        <v>710</v>
      </c>
      <c r="D226" s="222" t="s">
        <v>143</v>
      </c>
      <c r="E226" s="223" t="s">
        <v>382</v>
      </c>
      <c r="F226" s="224" t="s">
        <v>711</v>
      </c>
      <c r="G226" s="225" t="s">
        <v>336</v>
      </c>
      <c r="H226" s="226">
        <v>1</v>
      </c>
      <c r="I226" s="227"/>
      <c r="J226" s="228">
        <f>ROUND(I226*H226,2)</f>
        <v>0</v>
      </c>
      <c r="K226" s="224" t="s">
        <v>1</v>
      </c>
      <c r="L226" s="42"/>
      <c r="M226" s="229" t="s">
        <v>1</v>
      </c>
      <c r="N226" s="230" t="s">
        <v>41</v>
      </c>
      <c r="O226" s="85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AR226" s="233" t="s">
        <v>230</v>
      </c>
      <c r="AT226" s="233" t="s">
        <v>143</v>
      </c>
      <c r="AU226" s="233" t="s">
        <v>224</v>
      </c>
      <c r="AY226" s="16" t="s">
        <v>139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6" t="s">
        <v>84</v>
      </c>
      <c r="BK226" s="234">
        <f>ROUND(I226*H226,2)</f>
        <v>0</v>
      </c>
      <c r="BL226" s="16" t="s">
        <v>230</v>
      </c>
      <c r="BM226" s="233" t="s">
        <v>712</v>
      </c>
    </row>
    <row r="227" s="1" customFormat="1">
      <c r="B227" s="37"/>
      <c r="C227" s="38"/>
      <c r="D227" s="237" t="s">
        <v>352</v>
      </c>
      <c r="E227" s="38"/>
      <c r="F227" s="279" t="s">
        <v>400</v>
      </c>
      <c r="G227" s="38"/>
      <c r="H227" s="38"/>
      <c r="I227" s="138"/>
      <c r="J227" s="38"/>
      <c r="K227" s="38"/>
      <c r="L227" s="42"/>
      <c r="M227" s="280"/>
      <c r="N227" s="85"/>
      <c r="O227" s="85"/>
      <c r="P227" s="85"/>
      <c r="Q227" s="85"/>
      <c r="R227" s="85"/>
      <c r="S227" s="85"/>
      <c r="T227" s="86"/>
      <c r="AT227" s="16" t="s">
        <v>352</v>
      </c>
      <c r="AU227" s="16" t="s">
        <v>224</v>
      </c>
    </row>
    <row r="228" s="1" customFormat="1" ht="16.5" customHeight="1">
      <c r="B228" s="37"/>
      <c r="C228" s="222" t="s">
        <v>713</v>
      </c>
      <c r="D228" s="222" t="s">
        <v>143</v>
      </c>
      <c r="E228" s="223" t="s">
        <v>387</v>
      </c>
      <c r="F228" s="224" t="s">
        <v>714</v>
      </c>
      <c r="G228" s="225" t="s">
        <v>336</v>
      </c>
      <c r="H228" s="226">
        <v>1</v>
      </c>
      <c r="I228" s="227"/>
      <c r="J228" s="228">
        <f>ROUND(I228*H228,2)</f>
        <v>0</v>
      </c>
      <c r="K228" s="224" t="s">
        <v>1</v>
      </c>
      <c r="L228" s="42"/>
      <c r="M228" s="229" t="s">
        <v>1</v>
      </c>
      <c r="N228" s="230" t="s">
        <v>41</v>
      </c>
      <c r="O228" s="85"/>
      <c r="P228" s="231">
        <f>O228*H228</f>
        <v>0</v>
      </c>
      <c r="Q228" s="231">
        <v>0</v>
      </c>
      <c r="R228" s="231">
        <f>Q228*H228</f>
        <v>0</v>
      </c>
      <c r="S228" s="231">
        <v>0</v>
      </c>
      <c r="T228" s="232">
        <f>S228*H228</f>
        <v>0</v>
      </c>
      <c r="AR228" s="233" t="s">
        <v>230</v>
      </c>
      <c r="AT228" s="233" t="s">
        <v>143</v>
      </c>
      <c r="AU228" s="233" t="s">
        <v>224</v>
      </c>
      <c r="AY228" s="16" t="s">
        <v>139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6" t="s">
        <v>84</v>
      </c>
      <c r="BK228" s="234">
        <f>ROUND(I228*H228,2)</f>
        <v>0</v>
      </c>
      <c r="BL228" s="16" t="s">
        <v>230</v>
      </c>
      <c r="BM228" s="233" t="s">
        <v>715</v>
      </c>
    </row>
    <row r="229" s="1" customFormat="1">
      <c r="B229" s="37"/>
      <c r="C229" s="38"/>
      <c r="D229" s="237" t="s">
        <v>352</v>
      </c>
      <c r="E229" s="38"/>
      <c r="F229" s="279" t="s">
        <v>400</v>
      </c>
      <c r="G229" s="38"/>
      <c r="H229" s="38"/>
      <c r="I229" s="138"/>
      <c r="J229" s="38"/>
      <c r="K229" s="38"/>
      <c r="L229" s="42"/>
      <c r="M229" s="280"/>
      <c r="N229" s="85"/>
      <c r="O229" s="85"/>
      <c r="P229" s="85"/>
      <c r="Q229" s="85"/>
      <c r="R229" s="85"/>
      <c r="S229" s="85"/>
      <c r="T229" s="86"/>
      <c r="AT229" s="16" t="s">
        <v>352</v>
      </c>
      <c r="AU229" s="16" t="s">
        <v>224</v>
      </c>
    </row>
    <row r="230" s="1" customFormat="1" ht="16.5" customHeight="1">
      <c r="B230" s="37"/>
      <c r="C230" s="222" t="s">
        <v>716</v>
      </c>
      <c r="D230" s="222" t="s">
        <v>143</v>
      </c>
      <c r="E230" s="223" t="s">
        <v>392</v>
      </c>
      <c r="F230" s="224" t="s">
        <v>717</v>
      </c>
      <c r="G230" s="225" t="s">
        <v>336</v>
      </c>
      <c r="H230" s="226">
        <v>5</v>
      </c>
      <c r="I230" s="227"/>
      <c r="J230" s="228">
        <f>ROUND(I230*H230,2)</f>
        <v>0</v>
      </c>
      <c r="K230" s="224" t="s">
        <v>1</v>
      </c>
      <c r="L230" s="42"/>
      <c r="M230" s="229" t="s">
        <v>1</v>
      </c>
      <c r="N230" s="230" t="s">
        <v>41</v>
      </c>
      <c r="O230" s="85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AR230" s="233" t="s">
        <v>230</v>
      </c>
      <c r="AT230" s="233" t="s">
        <v>143</v>
      </c>
      <c r="AU230" s="233" t="s">
        <v>224</v>
      </c>
      <c r="AY230" s="16" t="s">
        <v>139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6" t="s">
        <v>84</v>
      </c>
      <c r="BK230" s="234">
        <f>ROUND(I230*H230,2)</f>
        <v>0</v>
      </c>
      <c r="BL230" s="16" t="s">
        <v>230</v>
      </c>
      <c r="BM230" s="233" t="s">
        <v>718</v>
      </c>
    </row>
    <row r="231" s="1" customFormat="1">
      <c r="B231" s="37"/>
      <c r="C231" s="38"/>
      <c r="D231" s="237" t="s">
        <v>352</v>
      </c>
      <c r="E231" s="38"/>
      <c r="F231" s="279" t="s">
        <v>719</v>
      </c>
      <c r="G231" s="38"/>
      <c r="H231" s="38"/>
      <c r="I231" s="138"/>
      <c r="J231" s="38"/>
      <c r="K231" s="38"/>
      <c r="L231" s="42"/>
      <c r="M231" s="280"/>
      <c r="N231" s="85"/>
      <c r="O231" s="85"/>
      <c r="P231" s="85"/>
      <c r="Q231" s="85"/>
      <c r="R231" s="85"/>
      <c r="S231" s="85"/>
      <c r="T231" s="86"/>
      <c r="AT231" s="16" t="s">
        <v>352</v>
      </c>
      <c r="AU231" s="16" t="s">
        <v>224</v>
      </c>
    </row>
    <row r="232" s="1" customFormat="1" ht="16.5" customHeight="1">
      <c r="B232" s="37"/>
      <c r="C232" s="222" t="s">
        <v>720</v>
      </c>
      <c r="D232" s="222" t="s">
        <v>143</v>
      </c>
      <c r="E232" s="223" t="s">
        <v>397</v>
      </c>
      <c r="F232" s="224" t="s">
        <v>721</v>
      </c>
      <c r="G232" s="225" t="s">
        <v>336</v>
      </c>
      <c r="H232" s="226">
        <v>1</v>
      </c>
      <c r="I232" s="227"/>
      <c r="J232" s="228">
        <f>ROUND(I232*H232,2)</f>
        <v>0</v>
      </c>
      <c r="K232" s="224" t="s">
        <v>1</v>
      </c>
      <c r="L232" s="42"/>
      <c r="M232" s="229" t="s">
        <v>1</v>
      </c>
      <c r="N232" s="230" t="s">
        <v>41</v>
      </c>
      <c r="O232" s="85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AR232" s="233" t="s">
        <v>230</v>
      </c>
      <c r="AT232" s="233" t="s">
        <v>143</v>
      </c>
      <c r="AU232" s="233" t="s">
        <v>224</v>
      </c>
      <c r="AY232" s="16" t="s">
        <v>139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6" t="s">
        <v>84</v>
      </c>
      <c r="BK232" s="234">
        <f>ROUND(I232*H232,2)</f>
        <v>0</v>
      </c>
      <c r="BL232" s="16" t="s">
        <v>230</v>
      </c>
      <c r="BM232" s="233" t="s">
        <v>722</v>
      </c>
    </row>
    <row r="233" s="1" customFormat="1">
      <c r="B233" s="37"/>
      <c r="C233" s="38"/>
      <c r="D233" s="237" t="s">
        <v>352</v>
      </c>
      <c r="E233" s="38"/>
      <c r="F233" s="279" t="s">
        <v>723</v>
      </c>
      <c r="G233" s="38"/>
      <c r="H233" s="38"/>
      <c r="I233" s="138"/>
      <c r="J233" s="38"/>
      <c r="K233" s="38"/>
      <c r="L233" s="42"/>
      <c r="M233" s="280"/>
      <c r="N233" s="85"/>
      <c r="O233" s="85"/>
      <c r="P233" s="85"/>
      <c r="Q233" s="85"/>
      <c r="R233" s="85"/>
      <c r="S233" s="85"/>
      <c r="T233" s="86"/>
      <c r="AT233" s="16" t="s">
        <v>352</v>
      </c>
      <c r="AU233" s="16" t="s">
        <v>224</v>
      </c>
    </row>
    <row r="234" s="11" customFormat="1" ht="22.8" customHeight="1">
      <c r="B234" s="206"/>
      <c r="C234" s="207"/>
      <c r="D234" s="208" t="s">
        <v>75</v>
      </c>
      <c r="E234" s="220" t="s">
        <v>724</v>
      </c>
      <c r="F234" s="220" t="s">
        <v>725</v>
      </c>
      <c r="G234" s="207"/>
      <c r="H234" s="207"/>
      <c r="I234" s="210"/>
      <c r="J234" s="221">
        <f>BK234</f>
        <v>0</v>
      </c>
      <c r="K234" s="207"/>
      <c r="L234" s="212"/>
      <c r="M234" s="213"/>
      <c r="N234" s="214"/>
      <c r="O234" s="214"/>
      <c r="P234" s="215">
        <f>SUM(P235:P236)</f>
        <v>0</v>
      </c>
      <c r="Q234" s="214"/>
      <c r="R234" s="215">
        <f>SUM(R235:R236)</f>
        <v>0</v>
      </c>
      <c r="S234" s="214"/>
      <c r="T234" s="216">
        <f>SUM(T235:T236)</f>
        <v>0</v>
      </c>
      <c r="AR234" s="217" t="s">
        <v>86</v>
      </c>
      <c r="AT234" s="218" t="s">
        <v>75</v>
      </c>
      <c r="AU234" s="218" t="s">
        <v>84</v>
      </c>
      <c r="AY234" s="217" t="s">
        <v>139</v>
      </c>
      <c r="BK234" s="219">
        <f>SUM(BK235:BK236)</f>
        <v>0</v>
      </c>
    </row>
    <row r="235" s="1" customFormat="1" ht="16.5" customHeight="1">
      <c r="B235" s="37"/>
      <c r="C235" s="222" t="s">
        <v>354</v>
      </c>
      <c r="D235" s="222" t="s">
        <v>143</v>
      </c>
      <c r="E235" s="223" t="s">
        <v>726</v>
      </c>
      <c r="F235" s="224" t="s">
        <v>727</v>
      </c>
      <c r="G235" s="225" t="s">
        <v>336</v>
      </c>
      <c r="H235" s="226">
        <v>6</v>
      </c>
      <c r="I235" s="227"/>
      <c r="J235" s="228">
        <f>ROUND(I235*H235,2)</f>
        <v>0</v>
      </c>
      <c r="K235" s="224" t="s">
        <v>1</v>
      </c>
      <c r="L235" s="42"/>
      <c r="M235" s="229" t="s">
        <v>1</v>
      </c>
      <c r="N235" s="230" t="s">
        <v>41</v>
      </c>
      <c r="O235" s="85"/>
      <c r="P235" s="231">
        <f>O235*H235</f>
        <v>0</v>
      </c>
      <c r="Q235" s="231">
        <v>0</v>
      </c>
      <c r="R235" s="231">
        <f>Q235*H235</f>
        <v>0</v>
      </c>
      <c r="S235" s="231">
        <v>0</v>
      </c>
      <c r="T235" s="232">
        <f>S235*H235</f>
        <v>0</v>
      </c>
      <c r="AR235" s="233" t="s">
        <v>230</v>
      </c>
      <c r="AT235" s="233" t="s">
        <v>143</v>
      </c>
      <c r="AU235" s="233" t="s">
        <v>86</v>
      </c>
      <c r="AY235" s="16" t="s">
        <v>139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6" t="s">
        <v>84</v>
      </c>
      <c r="BK235" s="234">
        <f>ROUND(I235*H235,2)</f>
        <v>0</v>
      </c>
      <c r="BL235" s="16" t="s">
        <v>230</v>
      </c>
      <c r="BM235" s="233" t="s">
        <v>728</v>
      </c>
    </row>
    <row r="236" s="1" customFormat="1">
      <c r="B236" s="37"/>
      <c r="C236" s="38"/>
      <c r="D236" s="237" t="s">
        <v>352</v>
      </c>
      <c r="E236" s="38"/>
      <c r="F236" s="279" t="s">
        <v>729</v>
      </c>
      <c r="G236" s="38"/>
      <c r="H236" s="38"/>
      <c r="I236" s="138"/>
      <c r="J236" s="38"/>
      <c r="K236" s="38"/>
      <c r="L236" s="42"/>
      <c r="M236" s="280"/>
      <c r="N236" s="85"/>
      <c r="O236" s="85"/>
      <c r="P236" s="85"/>
      <c r="Q236" s="85"/>
      <c r="R236" s="85"/>
      <c r="S236" s="85"/>
      <c r="T236" s="86"/>
      <c r="AT236" s="16" t="s">
        <v>352</v>
      </c>
      <c r="AU236" s="16" t="s">
        <v>86</v>
      </c>
    </row>
    <row r="237" s="11" customFormat="1" ht="22.8" customHeight="1">
      <c r="B237" s="206"/>
      <c r="C237" s="207"/>
      <c r="D237" s="208" t="s">
        <v>75</v>
      </c>
      <c r="E237" s="220" t="s">
        <v>411</v>
      </c>
      <c r="F237" s="220" t="s">
        <v>412</v>
      </c>
      <c r="G237" s="207"/>
      <c r="H237" s="207"/>
      <c r="I237" s="210"/>
      <c r="J237" s="221">
        <f>BK237</f>
        <v>0</v>
      </c>
      <c r="K237" s="207"/>
      <c r="L237" s="212"/>
      <c r="M237" s="213"/>
      <c r="N237" s="214"/>
      <c r="O237" s="214"/>
      <c r="P237" s="215">
        <f>SUM(P238:P292)</f>
        <v>0</v>
      </c>
      <c r="Q237" s="214"/>
      <c r="R237" s="215">
        <f>SUM(R238:R292)</f>
        <v>15.81803998</v>
      </c>
      <c r="S237" s="214"/>
      <c r="T237" s="216">
        <f>SUM(T238:T292)</f>
        <v>27.945951699999998</v>
      </c>
      <c r="AR237" s="217" t="s">
        <v>86</v>
      </c>
      <c r="AT237" s="218" t="s">
        <v>75</v>
      </c>
      <c r="AU237" s="218" t="s">
        <v>84</v>
      </c>
      <c r="AY237" s="217" t="s">
        <v>139</v>
      </c>
      <c r="BK237" s="219">
        <f>SUM(BK238:BK292)</f>
        <v>0</v>
      </c>
    </row>
    <row r="238" s="1" customFormat="1" ht="16.5" customHeight="1">
      <c r="B238" s="37"/>
      <c r="C238" s="222" t="s">
        <v>359</v>
      </c>
      <c r="D238" s="222" t="s">
        <v>143</v>
      </c>
      <c r="E238" s="223" t="s">
        <v>448</v>
      </c>
      <c r="F238" s="224" t="s">
        <v>449</v>
      </c>
      <c r="G238" s="225" t="s">
        <v>146</v>
      </c>
      <c r="H238" s="226">
        <v>336.00999999999999</v>
      </c>
      <c r="I238" s="227"/>
      <c r="J238" s="228">
        <f>ROUND(I238*H238,2)</f>
        <v>0</v>
      </c>
      <c r="K238" s="224" t="s">
        <v>147</v>
      </c>
      <c r="L238" s="42"/>
      <c r="M238" s="229" t="s">
        <v>1</v>
      </c>
      <c r="N238" s="230" t="s">
        <v>41</v>
      </c>
      <c r="O238" s="85"/>
      <c r="P238" s="231">
        <f>O238*H238</f>
        <v>0</v>
      </c>
      <c r="Q238" s="231">
        <v>0.0075799999999999999</v>
      </c>
      <c r="R238" s="231">
        <f>Q238*H238</f>
        <v>2.5469558000000001</v>
      </c>
      <c r="S238" s="231">
        <v>0</v>
      </c>
      <c r="T238" s="232">
        <f>S238*H238</f>
        <v>0</v>
      </c>
      <c r="AR238" s="233" t="s">
        <v>230</v>
      </c>
      <c r="AT238" s="233" t="s">
        <v>143</v>
      </c>
      <c r="AU238" s="233" t="s">
        <v>86</v>
      </c>
      <c r="AY238" s="16" t="s">
        <v>139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6" t="s">
        <v>84</v>
      </c>
      <c r="BK238" s="234">
        <f>ROUND(I238*H238,2)</f>
        <v>0</v>
      </c>
      <c r="BL238" s="16" t="s">
        <v>230</v>
      </c>
      <c r="BM238" s="233" t="s">
        <v>730</v>
      </c>
    </row>
    <row r="239" s="12" customFormat="1">
      <c r="B239" s="235"/>
      <c r="C239" s="236"/>
      <c r="D239" s="237" t="s">
        <v>150</v>
      </c>
      <c r="E239" s="238" t="s">
        <v>1</v>
      </c>
      <c r="F239" s="239" t="s">
        <v>669</v>
      </c>
      <c r="G239" s="236"/>
      <c r="H239" s="238" t="s">
        <v>1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AT239" s="245" t="s">
        <v>150</v>
      </c>
      <c r="AU239" s="245" t="s">
        <v>86</v>
      </c>
      <c r="AV239" s="12" t="s">
        <v>84</v>
      </c>
      <c r="AW239" s="12" t="s">
        <v>32</v>
      </c>
      <c r="AX239" s="12" t="s">
        <v>76</v>
      </c>
      <c r="AY239" s="245" t="s">
        <v>139</v>
      </c>
    </row>
    <row r="240" s="13" customFormat="1">
      <c r="B240" s="246"/>
      <c r="C240" s="247"/>
      <c r="D240" s="237" t="s">
        <v>150</v>
      </c>
      <c r="E240" s="248" t="s">
        <v>1</v>
      </c>
      <c r="F240" s="249" t="s">
        <v>731</v>
      </c>
      <c r="G240" s="247"/>
      <c r="H240" s="250">
        <v>44.840000000000003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AT240" s="256" t="s">
        <v>150</v>
      </c>
      <c r="AU240" s="256" t="s">
        <v>86</v>
      </c>
      <c r="AV240" s="13" t="s">
        <v>86</v>
      </c>
      <c r="AW240" s="13" t="s">
        <v>32</v>
      </c>
      <c r="AX240" s="13" t="s">
        <v>76</v>
      </c>
      <c r="AY240" s="256" t="s">
        <v>139</v>
      </c>
    </row>
    <row r="241" s="12" customFormat="1">
      <c r="B241" s="235"/>
      <c r="C241" s="236"/>
      <c r="D241" s="237" t="s">
        <v>150</v>
      </c>
      <c r="E241" s="238" t="s">
        <v>1</v>
      </c>
      <c r="F241" s="239" t="s">
        <v>648</v>
      </c>
      <c r="G241" s="236"/>
      <c r="H241" s="238" t="s">
        <v>1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150</v>
      </c>
      <c r="AU241" s="245" t="s">
        <v>86</v>
      </c>
      <c r="AV241" s="12" t="s">
        <v>84</v>
      </c>
      <c r="AW241" s="12" t="s">
        <v>32</v>
      </c>
      <c r="AX241" s="12" t="s">
        <v>76</v>
      </c>
      <c r="AY241" s="245" t="s">
        <v>139</v>
      </c>
    </row>
    <row r="242" s="13" customFormat="1">
      <c r="B242" s="246"/>
      <c r="C242" s="247"/>
      <c r="D242" s="237" t="s">
        <v>150</v>
      </c>
      <c r="E242" s="248" t="s">
        <v>1</v>
      </c>
      <c r="F242" s="249" t="s">
        <v>732</v>
      </c>
      <c r="G242" s="247"/>
      <c r="H242" s="250">
        <v>58.799999999999997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AT242" s="256" t="s">
        <v>150</v>
      </c>
      <c r="AU242" s="256" t="s">
        <v>86</v>
      </c>
      <c r="AV242" s="13" t="s">
        <v>86</v>
      </c>
      <c r="AW242" s="13" t="s">
        <v>32</v>
      </c>
      <c r="AX242" s="13" t="s">
        <v>76</v>
      </c>
      <c r="AY242" s="256" t="s">
        <v>139</v>
      </c>
    </row>
    <row r="243" s="12" customFormat="1">
      <c r="B243" s="235"/>
      <c r="C243" s="236"/>
      <c r="D243" s="237" t="s">
        <v>150</v>
      </c>
      <c r="E243" s="238" t="s">
        <v>1</v>
      </c>
      <c r="F243" s="239" t="s">
        <v>650</v>
      </c>
      <c r="G243" s="236"/>
      <c r="H243" s="238" t="s">
        <v>1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AT243" s="245" t="s">
        <v>150</v>
      </c>
      <c r="AU243" s="245" t="s">
        <v>86</v>
      </c>
      <c r="AV243" s="12" t="s">
        <v>84</v>
      </c>
      <c r="AW243" s="12" t="s">
        <v>32</v>
      </c>
      <c r="AX243" s="12" t="s">
        <v>76</v>
      </c>
      <c r="AY243" s="245" t="s">
        <v>139</v>
      </c>
    </row>
    <row r="244" s="13" customFormat="1">
      <c r="B244" s="246"/>
      <c r="C244" s="247"/>
      <c r="D244" s="237" t="s">
        <v>150</v>
      </c>
      <c r="E244" s="248" t="s">
        <v>1</v>
      </c>
      <c r="F244" s="249" t="s">
        <v>733</v>
      </c>
      <c r="G244" s="247"/>
      <c r="H244" s="250">
        <v>59.93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AT244" s="256" t="s">
        <v>150</v>
      </c>
      <c r="AU244" s="256" t="s">
        <v>86</v>
      </c>
      <c r="AV244" s="13" t="s">
        <v>86</v>
      </c>
      <c r="AW244" s="13" t="s">
        <v>32</v>
      </c>
      <c r="AX244" s="13" t="s">
        <v>76</v>
      </c>
      <c r="AY244" s="256" t="s">
        <v>139</v>
      </c>
    </row>
    <row r="245" s="12" customFormat="1">
      <c r="B245" s="235"/>
      <c r="C245" s="236"/>
      <c r="D245" s="237" t="s">
        <v>150</v>
      </c>
      <c r="E245" s="238" t="s">
        <v>1</v>
      </c>
      <c r="F245" s="239" t="s">
        <v>651</v>
      </c>
      <c r="G245" s="236"/>
      <c r="H245" s="238" t="s">
        <v>1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150</v>
      </c>
      <c r="AU245" s="245" t="s">
        <v>86</v>
      </c>
      <c r="AV245" s="12" t="s">
        <v>84</v>
      </c>
      <c r="AW245" s="12" t="s">
        <v>32</v>
      </c>
      <c r="AX245" s="12" t="s">
        <v>76</v>
      </c>
      <c r="AY245" s="245" t="s">
        <v>139</v>
      </c>
    </row>
    <row r="246" s="13" customFormat="1">
      <c r="B246" s="246"/>
      <c r="C246" s="247"/>
      <c r="D246" s="237" t="s">
        <v>150</v>
      </c>
      <c r="E246" s="248" t="s">
        <v>1</v>
      </c>
      <c r="F246" s="249" t="s">
        <v>734</v>
      </c>
      <c r="G246" s="247"/>
      <c r="H246" s="250">
        <v>59.270000000000003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AT246" s="256" t="s">
        <v>150</v>
      </c>
      <c r="AU246" s="256" t="s">
        <v>86</v>
      </c>
      <c r="AV246" s="13" t="s">
        <v>86</v>
      </c>
      <c r="AW246" s="13" t="s">
        <v>32</v>
      </c>
      <c r="AX246" s="13" t="s">
        <v>76</v>
      </c>
      <c r="AY246" s="256" t="s">
        <v>139</v>
      </c>
    </row>
    <row r="247" s="12" customFormat="1">
      <c r="B247" s="235"/>
      <c r="C247" s="236"/>
      <c r="D247" s="237" t="s">
        <v>150</v>
      </c>
      <c r="E247" s="238" t="s">
        <v>1</v>
      </c>
      <c r="F247" s="239" t="s">
        <v>653</v>
      </c>
      <c r="G247" s="236"/>
      <c r="H247" s="238" t="s">
        <v>1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150</v>
      </c>
      <c r="AU247" s="245" t="s">
        <v>86</v>
      </c>
      <c r="AV247" s="12" t="s">
        <v>84</v>
      </c>
      <c r="AW247" s="12" t="s">
        <v>32</v>
      </c>
      <c r="AX247" s="12" t="s">
        <v>76</v>
      </c>
      <c r="AY247" s="245" t="s">
        <v>139</v>
      </c>
    </row>
    <row r="248" s="13" customFormat="1">
      <c r="B248" s="246"/>
      <c r="C248" s="247"/>
      <c r="D248" s="237" t="s">
        <v>150</v>
      </c>
      <c r="E248" s="248" t="s">
        <v>1</v>
      </c>
      <c r="F248" s="249" t="s">
        <v>735</v>
      </c>
      <c r="G248" s="247"/>
      <c r="H248" s="250">
        <v>61.090000000000003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AT248" s="256" t="s">
        <v>150</v>
      </c>
      <c r="AU248" s="256" t="s">
        <v>86</v>
      </c>
      <c r="AV248" s="13" t="s">
        <v>86</v>
      </c>
      <c r="AW248" s="13" t="s">
        <v>32</v>
      </c>
      <c r="AX248" s="13" t="s">
        <v>76</v>
      </c>
      <c r="AY248" s="256" t="s">
        <v>139</v>
      </c>
    </row>
    <row r="249" s="12" customFormat="1">
      <c r="B249" s="235"/>
      <c r="C249" s="236"/>
      <c r="D249" s="237" t="s">
        <v>150</v>
      </c>
      <c r="E249" s="238" t="s">
        <v>1</v>
      </c>
      <c r="F249" s="239" t="s">
        <v>643</v>
      </c>
      <c r="G249" s="236"/>
      <c r="H249" s="238" t="s">
        <v>1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AT249" s="245" t="s">
        <v>150</v>
      </c>
      <c r="AU249" s="245" t="s">
        <v>86</v>
      </c>
      <c r="AV249" s="12" t="s">
        <v>84</v>
      </c>
      <c r="AW249" s="12" t="s">
        <v>32</v>
      </c>
      <c r="AX249" s="12" t="s">
        <v>76</v>
      </c>
      <c r="AY249" s="245" t="s">
        <v>139</v>
      </c>
    </row>
    <row r="250" s="13" customFormat="1">
      <c r="B250" s="246"/>
      <c r="C250" s="247"/>
      <c r="D250" s="237" t="s">
        <v>150</v>
      </c>
      <c r="E250" s="248" t="s">
        <v>1</v>
      </c>
      <c r="F250" s="249" t="s">
        <v>736</v>
      </c>
      <c r="G250" s="247"/>
      <c r="H250" s="250">
        <v>52.079999999999998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AT250" s="256" t="s">
        <v>150</v>
      </c>
      <c r="AU250" s="256" t="s">
        <v>86</v>
      </c>
      <c r="AV250" s="13" t="s">
        <v>86</v>
      </c>
      <c r="AW250" s="13" t="s">
        <v>32</v>
      </c>
      <c r="AX250" s="13" t="s">
        <v>76</v>
      </c>
      <c r="AY250" s="256" t="s">
        <v>139</v>
      </c>
    </row>
    <row r="251" s="14" customFormat="1">
      <c r="B251" s="257"/>
      <c r="C251" s="258"/>
      <c r="D251" s="237" t="s">
        <v>150</v>
      </c>
      <c r="E251" s="259" t="s">
        <v>1</v>
      </c>
      <c r="F251" s="260" t="s">
        <v>153</v>
      </c>
      <c r="G251" s="258"/>
      <c r="H251" s="261">
        <v>336.00999999999999</v>
      </c>
      <c r="I251" s="262"/>
      <c r="J251" s="258"/>
      <c r="K251" s="258"/>
      <c r="L251" s="263"/>
      <c r="M251" s="264"/>
      <c r="N251" s="265"/>
      <c r="O251" s="265"/>
      <c r="P251" s="265"/>
      <c r="Q251" s="265"/>
      <c r="R251" s="265"/>
      <c r="S251" s="265"/>
      <c r="T251" s="266"/>
      <c r="AT251" s="267" t="s">
        <v>150</v>
      </c>
      <c r="AU251" s="267" t="s">
        <v>86</v>
      </c>
      <c r="AV251" s="14" t="s">
        <v>148</v>
      </c>
      <c r="AW251" s="14" t="s">
        <v>32</v>
      </c>
      <c r="AX251" s="14" t="s">
        <v>84</v>
      </c>
      <c r="AY251" s="267" t="s">
        <v>139</v>
      </c>
    </row>
    <row r="252" s="1" customFormat="1" ht="24" customHeight="1">
      <c r="B252" s="37"/>
      <c r="C252" s="222" t="s">
        <v>86</v>
      </c>
      <c r="D252" s="222" t="s">
        <v>143</v>
      </c>
      <c r="E252" s="223" t="s">
        <v>414</v>
      </c>
      <c r="F252" s="224" t="s">
        <v>415</v>
      </c>
      <c r="G252" s="225" t="s">
        <v>416</v>
      </c>
      <c r="H252" s="226">
        <v>430.03100000000001</v>
      </c>
      <c r="I252" s="227"/>
      <c r="J252" s="228">
        <f>ROUND(I252*H252,2)</f>
        <v>0</v>
      </c>
      <c r="K252" s="224" t="s">
        <v>147</v>
      </c>
      <c r="L252" s="42"/>
      <c r="M252" s="229" t="s">
        <v>1</v>
      </c>
      <c r="N252" s="230" t="s">
        <v>41</v>
      </c>
      <c r="O252" s="85"/>
      <c r="P252" s="231">
        <f>O252*H252</f>
        <v>0</v>
      </c>
      <c r="Q252" s="231">
        <v>0.00562</v>
      </c>
      <c r="R252" s="231">
        <f>Q252*H252</f>
        <v>2.4167742200000002</v>
      </c>
      <c r="S252" s="231">
        <v>0</v>
      </c>
      <c r="T252" s="232">
        <f>S252*H252</f>
        <v>0</v>
      </c>
      <c r="AR252" s="233" t="s">
        <v>230</v>
      </c>
      <c r="AT252" s="233" t="s">
        <v>143</v>
      </c>
      <c r="AU252" s="233" t="s">
        <v>86</v>
      </c>
      <c r="AY252" s="16" t="s">
        <v>139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6" t="s">
        <v>84</v>
      </c>
      <c r="BK252" s="234">
        <f>ROUND(I252*H252,2)</f>
        <v>0</v>
      </c>
      <c r="BL252" s="16" t="s">
        <v>230</v>
      </c>
      <c r="BM252" s="233" t="s">
        <v>737</v>
      </c>
    </row>
    <row r="253" s="1" customFormat="1" ht="24" customHeight="1">
      <c r="B253" s="37"/>
      <c r="C253" s="268" t="s">
        <v>224</v>
      </c>
      <c r="D253" s="268" t="s">
        <v>289</v>
      </c>
      <c r="E253" s="269" t="s">
        <v>424</v>
      </c>
      <c r="F253" s="270" t="s">
        <v>425</v>
      </c>
      <c r="G253" s="271" t="s">
        <v>426</v>
      </c>
      <c r="H253" s="272">
        <v>1075.078</v>
      </c>
      <c r="I253" s="273"/>
      <c r="J253" s="274">
        <f>ROUND(I253*H253,2)</f>
        <v>0</v>
      </c>
      <c r="K253" s="270" t="s">
        <v>147</v>
      </c>
      <c r="L253" s="275"/>
      <c r="M253" s="276" t="s">
        <v>1</v>
      </c>
      <c r="N253" s="277" t="s">
        <v>41</v>
      </c>
      <c r="O253" s="85"/>
      <c r="P253" s="231">
        <f>O253*H253</f>
        <v>0</v>
      </c>
      <c r="Q253" s="231">
        <v>0.0010200000000000001</v>
      </c>
      <c r="R253" s="231">
        <f>Q253*H253</f>
        <v>1.0965795600000001</v>
      </c>
      <c r="S253" s="231">
        <v>0</v>
      </c>
      <c r="T253" s="232">
        <f>S253*H253</f>
        <v>0</v>
      </c>
      <c r="AR253" s="233" t="s">
        <v>293</v>
      </c>
      <c r="AT253" s="233" t="s">
        <v>289</v>
      </c>
      <c r="AU253" s="233" t="s">
        <v>86</v>
      </c>
      <c r="AY253" s="16" t="s">
        <v>139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6" t="s">
        <v>84</v>
      </c>
      <c r="BK253" s="234">
        <f>ROUND(I253*H253,2)</f>
        <v>0</v>
      </c>
      <c r="BL253" s="16" t="s">
        <v>230</v>
      </c>
      <c r="BM253" s="233" t="s">
        <v>738</v>
      </c>
    </row>
    <row r="254" s="13" customFormat="1">
      <c r="B254" s="246"/>
      <c r="C254" s="247"/>
      <c r="D254" s="237" t="s">
        <v>150</v>
      </c>
      <c r="E254" s="248" t="s">
        <v>1</v>
      </c>
      <c r="F254" s="249" t="s">
        <v>739</v>
      </c>
      <c r="G254" s="247"/>
      <c r="H254" s="250">
        <v>1075.078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AT254" s="256" t="s">
        <v>150</v>
      </c>
      <c r="AU254" s="256" t="s">
        <v>86</v>
      </c>
      <c r="AV254" s="13" t="s">
        <v>86</v>
      </c>
      <c r="AW254" s="13" t="s">
        <v>32</v>
      </c>
      <c r="AX254" s="13" t="s">
        <v>84</v>
      </c>
      <c r="AY254" s="256" t="s">
        <v>139</v>
      </c>
    </row>
    <row r="255" s="1" customFormat="1" ht="24" customHeight="1">
      <c r="B255" s="37"/>
      <c r="C255" s="222" t="s">
        <v>84</v>
      </c>
      <c r="D255" s="222" t="s">
        <v>143</v>
      </c>
      <c r="E255" s="223" t="s">
        <v>228</v>
      </c>
      <c r="F255" s="224" t="s">
        <v>229</v>
      </c>
      <c r="G255" s="225" t="s">
        <v>146</v>
      </c>
      <c r="H255" s="226">
        <v>336.00999999999999</v>
      </c>
      <c r="I255" s="227"/>
      <c r="J255" s="228">
        <f>ROUND(I255*H255,2)</f>
        <v>0</v>
      </c>
      <c r="K255" s="224" t="s">
        <v>147</v>
      </c>
      <c r="L255" s="42"/>
      <c r="M255" s="229" t="s">
        <v>1</v>
      </c>
      <c r="N255" s="230" t="s">
        <v>41</v>
      </c>
      <c r="O255" s="85"/>
      <c r="P255" s="231">
        <f>O255*H255</f>
        <v>0</v>
      </c>
      <c r="Q255" s="231">
        <v>0</v>
      </c>
      <c r="R255" s="231">
        <f>Q255*H255</f>
        <v>0</v>
      </c>
      <c r="S255" s="231">
        <v>0.083169999999999994</v>
      </c>
      <c r="T255" s="232">
        <f>S255*H255</f>
        <v>27.945951699999998</v>
      </c>
      <c r="AR255" s="233" t="s">
        <v>230</v>
      </c>
      <c r="AT255" s="233" t="s">
        <v>143</v>
      </c>
      <c r="AU255" s="233" t="s">
        <v>86</v>
      </c>
      <c r="AY255" s="16" t="s">
        <v>139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6" t="s">
        <v>84</v>
      </c>
      <c r="BK255" s="234">
        <f>ROUND(I255*H255,2)</f>
        <v>0</v>
      </c>
      <c r="BL255" s="16" t="s">
        <v>230</v>
      </c>
      <c r="BM255" s="233" t="s">
        <v>740</v>
      </c>
    </row>
    <row r="256" s="12" customFormat="1">
      <c r="B256" s="235"/>
      <c r="C256" s="236"/>
      <c r="D256" s="237" t="s">
        <v>150</v>
      </c>
      <c r="E256" s="238" t="s">
        <v>1</v>
      </c>
      <c r="F256" s="239" t="s">
        <v>669</v>
      </c>
      <c r="G256" s="236"/>
      <c r="H256" s="238" t="s">
        <v>1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150</v>
      </c>
      <c r="AU256" s="245" t="s">
        <v>86</v>
      </c>
      <c r="AV256" s="12" t="s">
        <v>84</v>
      </c>
      <c r="AW256" s="12" t="s">
        <v>32</v>
      </c>
      <c r="AX256" s="12" t="s">
        <v>76</v>
      </c>
      <c r="AY256" s="245" t="s">
        <v>139</v>
      </c>
    </row>
    <row r="257" s="13" customFormat="1">
      <c r="B257" s="246"/>
      <c r="C257" s="247"/>
      <c r="D257" s="237" t="s">
        <v>150</v>
      </c>
      <c r="E257" s="248" t="s">
        <v>1</v>
      </c>
      <c r="F257" s="249" t="s">
        <v>731</v>
      </c>
      <c r="G257" s="247"/>
      <c r="H257" s="250">
        <v>44.840000000000003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AT257" s="256" t="s">
        <v>150</v>
      </c>
      <c r="AU257" s="256" t="s">
        <v>86</v>
      </c>
      <c r="AV257" s="13" t="s">
        <v>86</v>
      </c>
      <c r="AW257" s="13" t="s">
        <v>32</v>
      </c>
      <c r="AX257" s="13" t="s">
        <v>76</v>
      </c>
      <c r="AY257" s="256" t="s">
        <v>139</v>
      </c>
    </row>
    <row r="258" s="12" customFormat="1">
      <c r="B258" s="235"/>
      <c r="C258" s="236"/>
      <c r="D258" s="237" t="s">
        <v>150</v>
      </c>
      <c r="E258" s="238" t="s">
        <v>1</v>
      </c>
      <c r="F258" s="239" t="s">
        <v>648</v>
      </c>
      <c r="G258" s="236"/>
      <c r="H258" s="238" t="s">
        <v>1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AT258" s="245" t="s">
        <v>150</v>
      </c>
      <c r="AU258" s="245" t="s">
        <v>86</v>
      </c>
      <c r="AV258" s="12" t="s">
        <v>84</v>
      </c>
      <c r="AW258" s="12" t="s">
        <v>32</v>
      </c>
      <c r="AX258" s="12" t="s">
        <v>76</v>
      </c>
      <c r="AY258" s="245" t="s">
        <v>139</v>
      </c>
    </row>
    <row r="259" s="13" customFormat="1">
      <c r="B259" s="246"/>
      <c r="C259" s="247"/>
      <c r="D259" s="237" t="s">
        <v>150</v>
      </c>
      <c r="E259" s="248" t="s">
        <v>1</v>
      </c>
      <c r="F259" s="249" t="s">
        <v>732</v>
      </c>
      <c r="G259" s="247"/>
      <c r="H259" s="250">
        <v>58.799999999999997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AT259" s="256" t="s">
        <v>150</v>
      </c>
      <c r="AU259" s="256" t="s">
        <v>86</v>
      </c>
      <c r="AV259" s="13" t="s">
        <v>86</v>
      </c>
      <c r="AW259" s="13" t="s">
        <v>32</v>
      </c>
      <c r="AX259" s="13" t="s">
        <v>76</v>
      </c>
      <c r="AY259" s="256" t="s">
        <v>139</v>
      </c>
    </row>
    <row r="260" s="12" customFormat="1">
      <c r="B260" s="235"/>
      <c r="C260" s="236"/>
      <c r="D260" s="237" t="s">
        <v>150</v>
      </c>
      <c r="E260" s="238" t="s">
        <v>1</v>
      </c>
      <c r="F260" s="239" t="s">
        <v>650</v>
      </c>
      <c r="G260" s="236"/>
      <c r="H260" s="238" t="s">
        <v>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AT260" s="245" t="s">
        <v>150</v>
      </c>
      <c r="AU260" s="245" t="s">
        <v>86</v>
      </c>
      <c r="AV260" s="12" t="s">
        <v>84</v>
      </c>
      <c r="AW260" s="12" t="s">
        <v>32</v>
      </c>
      <c r="AX260" s="12" t="s">
        <v>76</v>
      </c>
      <c r="AY260" s="245" t="s">
        <v>139</v>
      </c>
    </row>
    <row r="261" s="13" customFormat="1">
      <c r="B261" s="246"/>
      <c r="C261" s="247"/>
      <c r="D261" s="237" t="s">
        <v>150</v>
      </c>
      <c r="E261" s="248" t="s">
        <v>1</v>
      </c>
      <c r="F261" s="249" t="s">
        <v>733</v>
      </c>
      <c r="G261" s="247"/>
      <c r="H261" s="250">
        <v>59.93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AT261" s="256" t="s">
        <v>150</v>
      </c>
      <c r="AU261" s="256" t="s">
        <v>86</v>
      </c>
      <c r="AV261" s="13" t="s">
        <v>86</v>
      </c>
      <c r="AW261" s="13" t="s">
        <v>32</v>
      </c>
      <c r="AX261" s="13" t="s">
        <v>76</v>
      </c>
      <c r="AY261" s="256" t="s">
        <v>139</v>
      </c>
    </row>
    <row r="262" s="12" customFormat="1">
      <c r="B262" s="235"/>
      <c r="C262" s="236"/>
      <c r="D262" s="237" t="s">
        <v>150</v>
      </c>
      <c r="E262" s="238" t="s">
        <v>1</v>
      </c>
      <c r="F262" s="239" t="s">
        <v>651</v>
      </c>
      <c r="G262" s="236"/>
      <c r="H262" s="238" t="s">
        <v>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AT262" s="245" t="s">
        <v>150</v>
      </c>
      <c r="AU262" s="245" t="s">
        <v>86</v>
      </c>
      <c r="AV262" s="12" t="s">
        <v>84</v>
      </c>
      <c r="AW262" s="12" t="s">
        <v>32</v>
      </c>
      <c r="AX262" s="12" t="s">
        <v>76</v>
      </c>
      <c r="AY262" s="245" t="s">
        <v>139</v>
      </c>
    </row>
    <row r="263" s="13" customFormat="1">
      <c r="B263" s="246"/>
      <c r="C263" s="247"/>
      <c r="D263" s="237" t="s">
        <v>150</v>
      </c>
      <c r="E263" s="248" t="s">
        <v>1</v>
      </c>
      <c r="F263" s="249" t="s">
        <v>734</v>
      </c>
      <c r="G263" s="247"/>
      <c r="H263" s="250">
        <v>59.270000000000003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AT263" s="256" t="s">
        <v>150</v>
      </c>
      <c r="AU263" s="256" t="s">
        <v>86</v>
      </c>
      <c r="AV263" s="13" t="s">
        <v>86</v>
      </c>
      <c r="AW263" s="13" t="s">
        <v>32</v>
      </c>
      <c r="AX263" s="13" t="s">
        <v>76</v>
      </c>
      <c r="AY263" s="256" t="s">
        <v>139</v>
      </c>
    </row>
    <row r="264" s="12" customFormat="1">
      <c r="B264" s="235"/>
      <c r="C264" s="236"/>
      <c r="D264" s="237" t="s">
        <v>150</v>
      </c>
      <c r="E264" s="238" t="s">
        <v>1</v>
      </c>
      <c r="F264" s="239" t="s">
        <v>653</v>
      </c>
      <c r="G264" s="236"/>
      <c r="H264" s="238" t="s">
        <v>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AT264" s="245" t="s">
        <v>150</v>
      </c>
      <c r="AU264" s="245" t="s">
        <v>86</v>
      </c>
      <c r="AV264" s="12" t="s">
        <v>84</v>
      </c>
      <c r="AW264" s="12" t="s">
        <v>32</v>
      </c>
      <c r="AX264" s="12" t="s">
        <v>76</v>
      </c>
      <c r="AY264" s="245" t="s">
        <v>139</v>
      </c>
    </row>
    <row r="265" s="13" customFormat="1">
      <c r="B265" s="246"/>
      <c r="C265" s="247"/>
      <c r="D265" s="237" t="s">
        <v>150</v>
      </c>
      <c r="E265" s="248" t="s">
        <v>1</v>
      </c>
      <c r="F265" s="249" t="s">
        <v>735</v>
      </c>
      <c r="G265" s="247"/>
      <c r="H265" s="250">
        <v>61.090000000000003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AT265" s="256" t="s">
        <v>150</v>
      </c>
      <c r="AU265" s="256" t="s">
        <v>86</v>
      </c>
      <c r="AV265" s="13" t="s">
        <v>86</v>
      </c>
      <c r="AW265" s="13" t="s">
        <v>32</v>
      </c>
      <c r="AX265" s="13" t="s">
        <v>76</v>
      </c>
      <c r="AY265" s="256" t="s">
        <v>139</v>
      </c>
    </row>
    <row r="266" s="12" customFormat="1">
      <c r="B266" s="235"/>
      <c r="C266" s="236"/>
      <c r="D266" s="237" t="s">
        <v>150</v>
      </c>
      <c r="E266" s="238" t="s">
        <v>1</v>
      </c>
      <c r="F266" s="239" t="s">
        <v>643</v>
      </c>
      <c r="G266" s="236"/>
      <c r="H266" s="238" t="s">
        <v>1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AT266" s="245" t="s">
        <v>150</v>
      </c>
      <c r="AU266" s="245" t="s">
        <v>86</v>
      </c>
      <c r="AV266" s="12" t="s">
        <v>84</v>
      </c>
      <c r="AW266" s="12" t="s">
        <v>32</v>
      </c>
      <c r="AX266" s="12" t="s">
        <v>76</v>
      </c>
      <c r="AY266" s="245" t="s">
        <v>139</v>
      </c>
    </row>
    <row r="267" s="13" customFormat="1">
      <c r="B267" s="246"/>
      <c r="C267" s="247"/>
      <c r="D267" s="237" t="s">
        <v>150</v>
      </c>
      <c r="E267" s="248" t="s">
        <v>1</v>
      </c>
      <c r="F267" s="249" t="s">
        <v>736</v>
      </c>
      <c r="G267" s="247"/>
      <c r="H267" s="250">
        <v>52.079999999999998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AT267" s="256" t="s">
        <v>150</v>
      </c>
      <c r="AU267" s="256" t="s">
        <v>86</v>
      </c>
      <c r="AV267" s="13" t="s">
        <v>86</v>
      </c>
      <c r="AW267" s="13" t="s">
        <v>32</v>
      </c>
      <c r="AX267" s="13" t="s">
        <v>76</v>
      </c>
      <c r="AY267" s="256" t="s">
        <v>139</v>
      </c>
    </row>
    <row r="268" s="14" customFormat="1">
      <c r="B268" s="257"/>
      <c r="C268" s="258"/>
      <c r="D268" s="237" t="s">
        <v>150</v>
      </c>
      <c r="E268" s="259" t="s">
        <v>1</v>
      </c>
      <c r="F268" s="260" t="s">
        <v>153</v>
      </c>
      <c r="G268" s="258"/>
      <c r="H268" s="261">
        <v>336.00999999999999</v>
      </c>
      <c r="I268" s="262"/>
      <c r="J268" s="258"/>
      <c r="K268" s="258"/>
      <c r="L268" s="263"/>
      <c r="M268" s="264"/>
      <c r="N268" s="265"/>
      <c r="O268" s="265"/>
      <c r="P268" s="265"/>
      <c r="Q268" s="265"/>
      <c r="R268" s="265"/>
      <c r="S268" s="265"/>
      <c r="T268" s="266"/>
      <c r="AT268" s="267" t="s">
        <v>150</v>
      </c>
      <c r="AU268" s="267" t="s">
        <v>86</v>
      </c>
      <c r="AV268" s="14" t="s">
        <v>148</v>
      </c>
      <c r="AW268" s="14" t="s">
        <v>32</v>
      </c>
      <c r="AX268" s="14" t="s">
        <v>84</v>
      </c>
      <c r="AY268" s="267" t="s">
        <v>139</v>
      </c>
    </row>
    <row r="269" s="1" customFormat="1" ht="24" customHeight="1">
      <c r="B269" s="37"/>
      <c r="C269" s="222" t="s">
        <v>171</v>
      </c>
      <c r="D269" s="222" t="s">
        <v>143</v>
      </c>
      <c r="E269" s="223" t="s">
        <v>430</v>
      </c>
      <c r="F269" s="224" t="s">
        <v>431</v>
      </c>
      <c r="G269" s="225" t="s">
        <v>146</v>
      </c>
      <c r="H269" s="226">
        <v>336.00999999999999</v>
      </c>
      <c r="I269" s="227"/>
      <c r="J269" s="228">
        <f>ROUND(I269*H269,2)</f>
        <v>0</v>
      </c>
      <c r="K269" s="224" t="s">
        <v>147</v>
      </c>
      <c r="L269" s="42"/>
      <c r="M269" s="229" t="s">
        <v>1</v>
      </c>
      <c r="N269" s="230" t="s">
        <v>41</v>
      </c>
      <c r="O269" s="85"/>
      <c r="P269" s="231">
        <f>O269*H269</f>
        <v>0</v>
      </c>
      <c r="Q269" s="231">
        <v>0.0054000000000000003</v>
      </c>
      <c r="R269" s="231">
        <f>Q269*H269</f>
        <v>1.814454</v>
      </c>
      <c r="S269" s="231">
        <v>0</v>
      </c>
      <c r="T269" s="232">
        <f>S269*H269</f>
        <v>0</v>
      </c>
      <c r="AR269" s="233" t="s">
        <v>230</v>
      </c>
      <c r="AT269" s="233" t="s">
        <v>143</v>
      </c>
      <c r="AU269" s="233" t="s">
        <v>86</v>
      </c>
      <c r="AY269" s="16" t="s">
        <v>139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6" t="s">
        <v>84</v>
      </c>
      <c r="BK269" s="234">
        <f>ROUND(I269*H269,2)</f>
        <v>0</v>
      </c>
      <c r="BL269" s="16" t="s">
        <v>230</v>
      </c>
      <c r="BM269" s="233" t="s">
        <v>741</v>
      </c>
    </row>
    <row r="270" s="12" customFormat="1">
      <c r="B270" s="235"/>
      <c r="C270" s="236"/>
      <c r="D270" s="237" t="s">
        <v>150</v>
      </c>
      <c r="E270" s="238" t="s">
        <v>1</v>
      </c>
      <c r="F270" s="239" t="s">
        <v>669</v>
      </c>
      <c r="G270" s="236"/>
      <c r="H270" s="238" t="s">
        <v>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AT270" s="245" t="s">
        <v>150</v>
      </c>
      <c r="AU270" s="245" t="s">
        <v>86</v>
      </c>
      <c r="AV270" s="12" t="s">
        <v>84</v>
      </c>
      <c r="AW270" s="12" t="s">
        <v>32</v>
      </c>
      <c r="AX270" s="12" t="s">
        <v>76</v>
      </c>
      <c r="AY270" s="245" t="s">
        <v>139</v>
      </c>
    </row>
    <row r="271" s="13" customFormat="1">
      <c r="B271" s="246"/>
      <c r="C271" s="247"/>
      <c r="D271" s="237" t="s">
        <v>150</v>
      </c>
      <c r="E271" s="248" t="s">
        <v>1</v>
      </c>
      <c r="F271" s="249" t="s">
        <v>731</v>
      </c>
      <c r="G271" s="247"/>
      <c r="H271" s="250">
        <v>44.840000000000003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AT271" s="256" t="s">
        <v>150</v>
      </c>
      <c r="AU271" s="256" t="s">
        <v>86</v>
      </c>
      <c r="AV271" s="13" t="s">
        <v>86</v>
      </c>
      <c r="AW271" s="13" t="s">
        <v>32</v>
      </c>
      <c r="AX271" s="13" t="s">
        <v>76</v>
      </c>
      <c r="AY271" s="256" t="s">
        <v>139</v>
      </c>
    </row>
    <row r="272" s="12" customFormat="1">
      <c r="B272" s="235"/>
      <c r="C272" s="236"/>
      <c r="D272" s="237" t="s">
        <v>150</v>
      </c>
      <c r="E272" s="238" t="s">
        <v>1</v>
      </c>
      <c r="F272" s="239" t="s">
        <v>648</v>
      </c>
      <c r="G272" s="236"/>
      <c r="H272" s="238" t="s">
        <v>1</v>
      </c>
      <c r="I272" s="240"/>
      <c r="J272" s="236"/>
      <c r="K272" s="236"/>
      <c r="L272" s="241"/>
      <c r="M272" s="242"/>
      <c r="N272" s="243"/>
      <c r="O272" s="243"/>
      <c r="P272" s="243"/>
      <c r="Q272" s="243"/>
      <c r="R272" s="243"/>
      <c r="S272" s="243"/>
      <c r="T272" s="244"/>
      <c r="AT272" s="245" t="s">
        <v>150</v>
      </c>
      <c r="AU272" s="245" t="s">
        <v>86</v>
      </c>
      <c r="AV272" s="12" t="s">
        <v>84</v>
      </c>
      <c r="AW272" s="12" t="s">
        <v>32</v>
      </c>
      <c r="AX272" s="12" t="s">
        <v>76</v>
      </c>
      <c r="AY272" s="245" t="s">
        <v>139</v>
      </c>
    </row>
    <row r="273" s="13" customFormat="1">
      <c r="B273" s="246"/>
      <c r="C273" s="247"/>
      <c r="D273" s="237" t="s">
        <v>150</v>
      </c>
      <c r="E273" s="248" t="s">
        <v>1</v>
      </c>
      <c r="F273" s="249" t="s">
        <v>732</v>
      </c>
      <c r="G273" s="247"/>
      <c r="H273" s="250">
        <v>58.799999999999997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AT273" s="256" t="s">
        <v>150</v>
      </c>
      <c r="AU273" s="256" t="s">
        <v>86</v>
      </c>
      <c r="AV273" s="13" t="s">
        <v>86</v>
      </c>
      <c r="AW273" s="13" t="s">
        <v>32</v>
      </c>
      <c r="AX273" s="13" t="s">
        <v>76</v>
      </c>
      <c r="AY273" s="256" t="s">
        <v>139</v>
      </c>
    </row>
    <row r="274" s="12" customFormat="1">
      <c r="B274" s="235"/>
      <c r="C274" s="236"/>
      <c r="D274" s="237" t="s">
        <v>150</v>
      </c>
      <c r="E274" s="238" t="s">
        <v>1</v>
      </c>
      <c r="F274" s="239" t="s">
        <v>650</v>
      </c>
      <c r="G274" s="236"/>
      <c r="H274" s="238" t="s">
        <v>1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AT274" s="245" t="s">
        <v>150</v>
      </c>
      <c r="AU274" s="245" t="s">
        <v>86</v>
      </c>
      <c r="AV274" s="12" t="s">
        <v>84</v>
      </c>
      <c r="AW274" s="12" t="s">
        <v>32</v>
      </c>
      <c r="AX274" s="12" t="s">
        <v>76</v>
      </c>
      <c r="AY274" s="245" t="s">
        <v>139</v>
      </c>
    </row>
    <row r="275" s="13" customFormat="1">
      <c r="B275" s="246"/>
      <c r="C275" s="247"/>
      <c r="D275" s="237" t="s">
        <v>150</v>
      </c>
      <c r="E275" s="248" t="s">
        <v>1</v>
      </c>
      <c r="F275" s="249" t="s">
        <v>733</v>
      </c>
      <c r="G275" s="247"/>
      <c r="H275" s="250">
        <v>59.93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AT275" s="256" t="s">
        <v>150</v>
      </c>
      <c r="AU275" s="256" t="s">
        <v>86</v>
      </c>
      <c r="AV275" s="13" t="s">
        <v>86</v>
      </c>
      <c r="AW275" s="13" t="s">
        <v>32</v>
      </c>
      <c r="AX275" s="13" t="s">
        <v>76</v>
      </c>
      <c r="AY275" s="256" t="s">
        <v>139</v>
      </c>
    </row>
    <row r="276" s="12" customFormat="1">
      <c r="B276" s="235"/>
      <c r="C276" s="236"/>
      <c r="D276" s="237" t="s">
        <v>150</v>
      </c>
      <c r="E276" s="238" t="s">
        <v>1</v>
      </c>
      <c r="F276" s="239" t="s">
        <v>651</v>
      </c>
      <c r="G276" s="236"/>
      <c r="H276" s="238" t="s">
        <v>1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AT276" s="245" t="s">
        <v>150</v>
      </c>
      <c r="AU276" s="245" t="s">
        <v>86</v>
      </c>
      <c r="AV276" s="12" t="s">
        <v>84</v>
      </c>
      <c r="AW276" s="12" t="s">
        <v>32</v>
      </c>
      <c r="AX276" s="12" t="s">
        <v>76</v>
      </c>
      <c r="AY276" s="245" t="s">
        <v>139</v>
      </c>
    </row>
    <row r="277" s="13" customFormat="1">
      <c r="B277" s="246"/>
      <c r="C277" s="247"/>
      <c r="D277" s="237" t="s">
        <v>150</v>
      </c>
      <c r="E277" s="248" t="s">
        <v>1</v>
      </c>
      <c r="F277" s="249" t="s">
        <v>734</v>
      </c>
      <c r="G277" s="247"/>
      <c r="H277" s="250">
        <v>59.270000000000003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AT277" s="256" t="s">
        <v>150</v>
      </c>
      <c r="AU277" s="256" t="s">
        <v>86</v>
      </c>
      <c r="AV277" s="13" t="s">
        <v>86</v>
      </c>
      <c r="AW277" s="13" t="s">
        <v>32</v>
      </c>
      <c r="AX277" s="13" t="s">
        <v>76</v>
      </c>
      <c r="AY277" s="256" t="s">
        <v>139</v>
      </c>
    </row>
    <row r="278" s="12" customFormat="1">
      <c r="B278" s="235"/>
      <c r="C278" s="236"/>
      <c r="D278" s="237" t="s">
        <v>150</v>
      </c>
      <c r="E278" s="238" t="s">
        <v>1</v>
      </c>
      <c r="F278" s="239" t="s">
        <v>653</v>
      </c>
      <c r="G278" s="236"/>
      <c r="H278" s="238" t="s">
        <v>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AT278" s="245" t="s">
        <v>150</v>
      </c>
      <c r="AU278" s="245" t="s">
        <v>86</v>
      </c>
      <c r="AV278" s="12" t="s">
        <v>84</v>
      </c>
      <c r="AW278" s="12" t="s">
        <v>32</v>
      </c>
      <c r="AX278" s="12" t="s">
        <v>76</v>
      </c>
      <c r="AY278" s="245" t="s">
        <v>139</v>
      </c>
    </row>
    <row r="279" s="13" customFormat="1">
      <c r="B279" s="246"/>
      <c r="C279" s="247"/>
      <c r="D279" s="237" t="s">
        <v>150</v>
      </c>
      <c r="E279" s="248" t="s">
        <v>1</v>
      </c>
      <c r="F279" s="249" t="s">
        <v>735</v>
      </c>
      <c r="G279" s="247"/>
      <c r="H279" s="250">
        <v>61.090000000000003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AT279" s="256" t="s">
        <v>150</v>
      </c>
      <c r="AU279" s="256" t="s">
        <v>86</v>
      </c>
      <c r="AV279" s="13" t="s">
        <v>86</v>
      </c>
      <c r="AW279" s="13" t="s">
        <v>32</v>
      </c>
      <c r="AX279" s="13" t="s">
        <v>76</v>
      </c>
      <c r="AY279" s="256" t="s">
        <v>139</v>
      </c>
    </row>
    <row r="280" s="12" customFormat="1">
      <c r="B280" s="235"/>
      <c r="C280" s="236"/>
      <c r="D280" s="237" t="s">
        <v>150</v>
      </c>
      <c r="E280" s="238" t="s">
        <v>1</v>
      </c>
      <c r="F280" s="239" t="s">
        <v>643</v>
      </c>
      <c r="G280" s="236"/>
      <c r="H280" s="238" t="s">
        <v>1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AT280" s="245" t="s">
        <v>150</v>
      </c>
      <c r="AU280" s="245" t="s">
        <v>86</v>
      </c>
      <c r="AV280" s="12" t="s">
        <v>84</v>
      </c>
      <c r="AW280" s="12" t="s">
        <v>32</v>
      </c>
      <c r="AX280" s="12" t="s">
        <v>76</v>
      </c>
      <c r="AY280" s="245" t="s">
        <v>139</v>
      </c>
    </row>
    <row r="281" s="13" customFormat="1">
      <c r="B281" s="246"/>
      <c r="C281" s="247"/>
      <c r="D281" s="237" t="s">
        <v>150</v>
      </c>
      <c r="E281" s="248" t="s">
        <v>1</v>
      </c>
      <c r="F281" s="249" t="s">
        <v>736</v>
      </c>
      <c r="G281" s="247"/>
      <c r="H281" s="250">
        <v>52.079999999999998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AT281" s="256" t="s">
        <v>150</v>
      </c>
      <c r="AU281" s="256" t="s">
        <v>86</v>
      </c>
      <c r="AV281" s="13" t="s">
        <v>86</v>
      </c>
      <c r="AW281" s="13" t="s">
        <v>32</v>
      </c>
      <c r="AX281" s="13" t="s">
        <v>76</v>
      </c>
      <c r="AY281" s="256" t="s">
        <v>139</v>
      </c>
    </row>
    <row r="282" s="14" customFormat="1">
      <c r="B282" s="257"/>
      <c r="C282" s="258"/>
      <c r="D282" s="237" t="s">
        <v>150</v>
      </c>
      <c r="E282" s="259" t="s">
        <v>1</v>
      </c>
      <c r="F282" s="260" t="s">
        <v>153</v>
      </c>
      <c r="G282" s="258"/>
      <c r="H282" s="261">
        <v>336.00999999999999</v>
      </c>
      <c r="I282" s="262"/>
      <c r="J282" s="258"/>
      <c r="K282" s="258"/>
      <c r="L282" s="263"/>
      <c r="M282" s="264"/>
      <c r="N282" s="265"/>
      <c r="O282" s="265"/>
      <c r="P282" s="265"/>
      <c r="Q282" s="265"/>
      <c r="R282" s="265"/>
      <c r="S282" s="265"/>
      <c r="T282" s="266"/>
      <c r="AT282" s="267" t="s">
        <v>150</v>
      </c>
      <c r="AU282" s="267" t="s">
        <v>86</v>
      </c>
      <c r="AV282" s="14" t="s">
        <v>148</v>
      </c>
      <c r="AW282" s="14" t="s">
        <v>32</v>
      </c>
      <c r="AX282" s="14" t="s">
        <v>84</v>
      </c>
      <c r="AY282" s="267" t="s">
        <v>139</v>
      </c>
    </row>
    <row r="283" s="1" customFormat="1" ht="36" customHeight="1">
      <c r="B283" s="37"/>
      <c r="C283" s="268" t="s">
        <v>167</v>
      </c>
      <c r="D283" s="268" t="s">
        <v>289</v>
      </c>
      <c r="E283" s="269" t="s">
        <v>436</v>
      </c>
      <c r="F283" s="270" t="s">
        <v>437</v>
      </c>
      <c r="G283" s="271" t="s">
        <v>146</v>
      </c>
      <c r="H283" s="272">
        <v>403.21199999999999</v>
      </c>
      <c r="I283" s="273"/>
      <c r="J283" s="274">
        <f>ROUND(I283*H283,2)</f>
        <v>0</v>
      </c>
      <c r="K283" s="270" t="s">
        <v>147</v>
      </c>
      <c r="L283" s="275"/>
      <c r="M283" s="276" t="s">
        <v>1</v>
      </c>
      <c r="N283" s="277" t="s">
        <v>41</v>
      </c>
      <c r="O283" s="85"/>
      <c r="P283" s="231">
        <f>O283*H283</f>
        <v>0</v>
      </c>
      <c r="Q283" s="231">
        <v>0.019199999999999998</v>
      </c>
      <c r="R283" s="231">
        <f>Q283*H283</f>
        <v>7.7416703999999994</v>
      </c>
      <c r="S283" s="231">
        <v>0</v>
      </c>
      <c r="T283" s="232">
        <f>S283*H283</f>
        <v>0</v>
      </c>
      <c r="AR283" s="233" t="s">
        <v>293</v>
      </c>
      <c r="AT283" s="233" t="s">
        <v>289</v>
      </c>
      <c r="AU283" s="233" t="s">
        <v>86</v>
      </c>
      <c r="AY283" s="16" t="s">
        <v>139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6" t="s">
        <v>84</v>
      </c>
      <c r="BK283" s="234">
        <f>ROUND(I283*H283,2)</f>
        <v>0</v>
      </c>
      <c r="BL283" s="16" t="s">
        <v>230</v>
      </c>
      <c r="BM283" s="233" t="s">
        <v>742</v>
      </c>
    </row>
    <row r="284" s="13" customFormat="1">
      <c r="B284" s="246"/>
      <c r="C284" s="247"/>
      <c r="D284" s="237" t="s">
        <v>150</v>
      </c>
      <c r="E284" s="247"/>
      <c r="F284" s="249" t="s">
        <v>743</v>
      </c>
      <c r="G284" s="247"/>
      <c r="H284" s="250">
        <v>403.21199999999999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AT284" s="256" t="s">
        <v>150</v>
      </c>
      <c r="AU284" s="256" t="s">
        <v>86</v>
      </c>
      <c r="AV284" s="13" t="s">
        <v>86</v>
      </c>
      <c r="AW284" s="13" t="s">
        <v>4</v>
      </c>
      <c r="AX284" s="13" t="s">
        <v>84</v>
      </c>
      <c r="AY284" s="256" t="s">
        <v>139</v>
      </c>
    </row>
    <row r="285" s="1" customFormat="1" ht="16.5" customHeight="1">
      <c r="B285" s="37"/>
      <c r="C285" s="222" t="s">
        <v>148</v>
      </c>
      <c r="D285" s="222" t="s">
        <v>143</v>
      </c>
      <c r="E285" s="223" t="s">
        <v>441</v>
      </c>
      <c r="F285" s="224" t="s">
        <v>442</v>
      </c>
      <c r="G285" s="225" t="s">
        <v>146</v>
      </c>
      <c r="H285" s="226">
        <v>672.01999999999998</v>
      </c>
      <c r="I285" s="227"/>
      <c r="J285" s="228">
        <f>ROUND(I285*H285,2)</f>
        <v>0</v>
      </c>
      <c r="K285" s="224" t="s">
        <v>147</v>
      </c>
      <c r="L285" s="42"/>
      <c r="M285" s="229" t="s">
        <v>1</v>
      </c>
      <c r="N285" s="230" t="s">
        <v>41</v>
      </c>
      <c r="O285" s="85"/>
      <c r="P285" s="231">
        <f>O285*H285</f>
        <v>0</v>
      </c>
      <c r="Q285" s="231">
        <v>0.00029999999999999997</v>
      </c>
      <c r="R285" s="231">
        <f>Q285*H285</f>
        <v>0.20160599999999998</v>
      </c>
      <c r="S285" s="231">
        <v>0</v>
      </c>
      <c r="T285" s="232">
        <f>S285*H285</f>
        <v>0</v>
      </c>
      <c r="AR285" s="233" t="s">
        <v>230</v>
      </c>
      <c r="AT285" s="233" t="s">
        <v>143</v>
      </c>
      <c r="AU285" s="233" t="s">
        <v>86</v>
      </c>
      <c r="AY285" s="16" t="s">
        <v>139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6" t="s">
        <v>84</v>
      </c>
      <c r="BK285" s="234">
        <f>ROUND(I285*H285,2)</f>
        <v>0</v>
      </c>
      <c r="BL285" s="16" t="s">
        <v>230</v>
      </c>
      <c r="BM285" s="233" t="s">
        <v>744</v>
      </c>
    </row>
    <row r="286" s="12" customFormat="1">
      <c r="B286" s="235"/>
      <c r="C286" s="236"/>
      <c r="D286" s="237" t="s">
        <v>150</v>
      </c>
      <c r="E286" s="238" t="s">
        <v>1</v>
      </c>
      <c r="F286" s="239" t="s">
        <v>444</v>
      </c>
      <c r="G286" s="236"/>
      <c r="H286" s="238" t="s">
        <v>1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AT286" s="245" t="s">
        <v>150</v>
      </c>
      <c r="AU286" s="245" t="s">
        <v>86</v>
      </c>
      <c r="AV286" s="12" t="s">
        <v>84</v>
      </c>
      <c r="AW286" s="12" t="s">
        <v>32</v>
      </c>
      <c r="AX286" s="12" t="s">
        <v>76</v>
      </c>
      <c r="AY286" s="245" t="s">
        <v>139</v>
      </c>
    </row>
    <row r="287" s="13" customFormat="1">
      <c r="B287" s="246"/>
      <c r="C287" s="247"/>
      <c r="D287" s="237" t="s">
        <v>150</v>
      </c>
      <c r="E287" s="248" t="s">
        <v>1</v>
      </c>
      <c r="F287" s="249" t="s">
        <v>745</v>
      </c>
      <c r="G287" s="247"/>
      <c r="H287" s="250">
        <v>336.00999999999999</v>
      </c>
      <c r="I287" s="251"/>
      <c r="J287" s="247"/>
      <c r="K287" s="247"/>
      <c r="L287" s="252"/>
      <c r="M287" s="253"/>
      <c r="N287" s="254"/>
      <c r="O287" s="254"/>
      <c r="P287" s="254"/>
      <c r="Q287" s="254"/>
      <c r="R287" s="254"/>
      <c r="S287" s="254"/>
      <c r="T287" s="255"/>
      <c r="AT287" s="256" t="s">
        <v>150</v>
      </c>
      <c r="AU287" s="256" t="s">
        <v>86</v>
      </c>
      <c r="AV287" s="13" t="s">
        <v>86</v>
      </c>
      <c r="AW287" s="13" t="s">
        <v>32</v>
      </c>
      <c r="AX287" s="13" t="s">
        <v>76</v>
      </c>
      <c r="AY287" s="256" t="s">
        <v>139</v>
      </c>
    </row>
    <row r="288" s="12" customFormat="1">
      <c r="B288" s="235"/>
      <c r="C288" s="236"/>
      <c r="D288" s="237" t="s">
        <v>150</v>
      </c>
      <c r="E288" s="238" t="s">
        <v>1</v>
      </c>
      <c r="F288" s="239" t="s">
        <v>446</v>
      </c>
      <c r="G288" s="236"/>
      <c r="H288" s="238" t="s">
        <v>1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AT288" s="245" t="s">
        <v>150</v>
      </c>
      <c r="AU288" s="245" t="s">
        <v>86</v>
      </c>
      <c r="AV288" s="12" t="s">
        <v>84</v>
      </c>
      <c r="AW288" s="12" t="s">
        <v>32</v>
      </c>
      <c r="AX288" s="12" t="s">
        <v>76</v>
      </c>
      <c r="AY288" s="245" t="s">
        <v>139</v>
      </c>
    </row>
    <row r="289" s="13" customFormat="1">
      <c r="B289" s="246"/>
      <c r="C289" s="247"/>
      <c r="D289" s="237" t="s">
        <v>150</v>
      </c>
      <c r="E289" s="248" t="s">
        <v>1</v>
      </c>
      <c r="F289" s="249" t="s">
        <v>745</v>
      </c>
      <c r="G289" s="247"/>
      <c r="H289" s="250">
        <v>336.00999999999999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AT289" s="256" t="s">
        <v>150</v>
      </c>
      <c r="AU289" s="256" t="s">
        <v>86</v>
      </c>
      <c r="AV289" s="13" t="s">
        <v>86</v>
      </c>
      <c r="AW289" s="13" t="s">
        <v>32</v>
      </c>
      <c r="AX289" s="13" t="s">
        <v>76</v>
      </c>
      <c r="AY289" s="256" t="s">
        <v>139</v>
      </c>
    </row>
    <row r="290" s="14" customFormat="1">
      <c r="B290" s="257"/>
      <c r="C290" s="258"/>
      <c r="D290" s="237" t="s">
        <v>150</v>
      </c>
      <c r="E290" s="259" t="s">
        <v>1</v>
      </c>
      <c r="F290" s="260" t="s">
        <v>153</v>
      </c>
      <c r="G290" s="258"/>
      <c r="H290" s="261">
        <v>672.01999999999998</v>
      </c>
      <c r="I290" s="262"/>
      <c r="J290" s="258"/>
      <c r="K290" s="258"/>
      <c r="L290" s="263"/>
      <c r="M290" s="264"/>
      <c r="N290" s="265"/>
      <c r="O290" s="265"/>
      <c r="P290" s="265"/>
      <c r="Q290" s="265"/>
      <c r="R290" s="265"/>
      <c r="S290" s="265"/>
      <c r="T290" s="266"/>
      <c r="AT290" s="267" t="s">
        <v>150</v>
      </c>
      <c r="AU290" s="267" t="s">
        <v>86</v>
      </c>
      <c r="AV290" s="14" t="s">
        <v>148</v>
      </c>
      <c r="AW290" s="14" t="s">
        <v>32</v>
      </c>
      <c r="AX290" s="14" t="s">
        <v>84</v>
      </c>
      <c r="AY290" s="267" t="s">
        <v>139</v>
      </c>
    </row>
    <row r="291" s="1" customFormat="1" ht="16.5" customHeight="1">
      <c r="B291" s="37"/>
      <c r="C291" s="222" t="s">
        <v>475</v>
      </c>
      <c r="D291" s="222" t="s">
        <v>143</v>
      </c>
      <c r="E291" s="223" t="s">
        <v>452</v>
      </c>
      <c r="F291" s="224" t="s">
        <v>453</v>
      </c>
      <c r="G291" s="225" t="s">
        <v>146</v>
      </c>
      <c r="H291" s="226">
        <v>404</v>
      </c>
      <c r="I291" s="227"/>
      <c r="J291" s="228">
        <f>ROUND(I291*H291,2)</f>
        <v>0</v>
      </c>
      <c r="K291" s="224" t="s">
        <v>1</v>
      </c>
      <c r="L291" s="42"/>
      <c r="M291" s="229" t="s">
        <v>1</v>
      </c>
      <c r="N291" s="230" t="s">
        <v>41</v>
      </c>
      <c r="O291" s="85"/>
      <c r="P291" s="231">
        <f>O291*H291</f>
        <v>0</v>
      </c>
      <c r="Q291" s="231">
        <v>0</v>
      </c>
      <c r="R291" s="231">
        <f>Q291*H291</f>
        <v>0</v>
      </c>
      <c r="S291" s="231">
        <v>0</v>
      </c>
      <c r="T291" s="232">
        <f>S291*H291</f>
        <v>0</v>
      </c>
      <c r="AR291" s="233" t="s">
        <v>230</v>
      </c>
      <c r="AT291" s="233" t="s">
        <v>143</v>
      </c>
      <c r="AU291" s="233" t="s">
        <v>86</v>
      </c>
      <c r="AY291" s="16" t="s">
        <v>139</v>
      </c>
      <c r="BE291" s="234">
        <f>IF(N291="základní",J291,0)</f>
        <v>0</v>
      </c>
      <c r="BF291" s="234">
        <f>IF(N291="snížená",J291,0)</f>
        <v>0</v>
      </c>
      <c r="BG291" s="234">
        <f>IF(N291="zákl. přenesená",J291,0)</f>
        <v>0</v>
      </c>
      <c r="BH291" s="234">
        <f>IF(N291="sníž. přenesená",J291,0)</f>
        <v>0</v>
      </c>
      <c r="BI291" s="234">
        <f>IF(N291="nulová",J291,0)</f>
        <v>0</v>
      </c>
      <c r="BJ291" s="16" t="s">
        <v>84</v>
      </c>
      <c r="BK291" s="234">
        <f>ROUND(I291*H291,2)</f>
        <v>0</v>
      </c>
      <c r="BL291" s="16" t="s">
        <v>230</v>
      </c>
      <c r="BM291" s="233" t="s">
        <v>746</v>
      </c>
    </row>
    <row r="292" s="1" customFormat="1" ht="24" customHeight="1">
      <c r="B292" s="37"/>
      <c r="C292" s="222" t="s">
        <v>747</v>
      </c>
      <c r="D292" s="222" t="s">
        <v>143</v>
      </c>
      <c r="E292" s="223" t="s">
        <v>748</v>
      </c>
      <c r="F292" s="224" t="s">
        <v>749</v>
      </c>
      <c r="G292" s="225" t="s">
        <v>300</v>
      </c>
      <c r="H292" s="278"/>
      <c r="I292" s="227"/>
      <c r="J292" s="228">
        <f>ROUND(I292*H292,2)</f>
        <v>0</v>
      </c>
      <c r="K292" s="224" t="s">
        <v>147</v>
      </c>
      <c r="L292" s="42"/>
      <c r="M292" s="229" t="s">
        <v>1</v>
      </c>
      <c r="N292" s="230" t="s">
        <v>41</v>
      </c>
      <c r="O292" s="85"/>
      <c r="P292" s="231">
        <f>O292*H292</f>
        <v>0</v>
      </c>
      <c r="Q292" s="231">
        <v>0</v>
      </c>
      <c r="R292" s="231">
        <f>Q292*H292</f>
        <v>0</v>
      </c>
      <c r="S292" s="231">
        <v>0</v>
      </c>
      <c r="T292" s="232">
        <f>S292*H292</f>
        <v>0</v>
      </c>
      <c r="AR292" s="233" t="s">
        <v>230</v>
      </c>
      <c r="AT292" s="233" t="s">
        <v>143</v>
      </c>
      <c r="AU292" s="233" t="s">
        <v>86</v>
      </c>
      <c r="AY292" s="16" t="s">
        <v>139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6" t="s">
        <v>84</v>
      </c>
      <c r="BK292" s="234">
        <f>ROUND(I292*H292,2)</f>
        <v>0</v>
      </c>
      <c r="BL292" s="16" t="s">
        <v>230</v>
      </c>
      <c r="BM292" s="233" t="s">
        <v>750</v>
      </c>
    </row>
    <row r="293" s="11" customFormat="1" ht="22.8" customHeight="1">
      <c r="B293" s="206"/>
      <c r="C293" s="207"/>
      <c r="D293" s="208" t="s">
        <v>75</v>
      </c>
      <c r="E293" s="220" t="s">
        <v>468</v>
      </c>
      <c r="F293" s="220" t="s">
        <v>469</v>
      </c>
      <c r="G293" s="207"/>
      <c r="H293" s="207"/>
      <c r="I293" s="210"/>
      <c r="J293" s="221">
        <f>BK293</f>
        <v>0</v>
      </c>
      <c r="K293" s="207"/>
      <c r="L293" s="212"/>
      <c r="M293" s="213"/>
      <c r="N293" s="214"/>
      <c r="O293" s="214"/>
      <c r="P293" s="215">
        <f>SUM(P294:P348)</f>
        <v>0</v>
      </c>
      <c r="Q293" s="214"/>
      <c r="R293" s="215">
        <f>SUM(R294:R348)</f>
        <v>0.38392810000000005</v>
      </c>
      <c r="S293" s="214"/>
      <c r="T293" s="216">
        <f>SUM(T294:T348)</f>
        <v>0</v>
      </c>
      <c r="AR293" s="217" t="s">
        <v>86</v>
      </c>
      <c r="AT293" s="218" t="s">
        <v>75</v>
      </c>
      <c r="AU293" s="218" t="s">
        <v>84</v>
      </c>
      <c r="AY293" s="217" t="s">
        <v>139</v>
      </c>
      <c r="BK293" s="219">
        <f>SUM(BK294:BK348)</f>
        <v>0</v>
      </c>
    </row>
    <row r="294" s="1" customFormat="1" ht="24" customHeight="1">
      <c r="B294" s="37"/>
      <c r="C294" s="222" t="s">
        <v>751</v>
      </c>
      <c r="D294" s="222" t="s">
        <v>143</v>
      </c>
      <c r="E294" s="223" t="s">
        <v>752</v>
      </c>
      <c r="F294" s="224" t="s">
        <v>753</v>
      </c>
      <c r="G294" s="225" t="s">
        <v>146</v>
      </c>
      <c r="H294" s="226">
        <v>1323.8900000000001</v>
      </c>
      <c r="I294" s="227"/>
      <c r="J294" s="228">
        <f>ROUND(I294*H294,2)</f>
        <v>0</v>
      </c>
      <c r="K294" s="224" t="s">
        <v>147</v>
      </c>
      <c r="L294" s="42"/>
      <c r="M294" s="229" t="s">
        <v>1</v>
      </c>
      <c r="N294" s="230" t="s">
        <v>41</v>
      </c>
      <c r="O294" s="85"/>
      <c r="P294" s="231">
        <f>O294*H294</f>
        <v>0</v>
      </c>
      <c r="Q294" s="231">
        <v>0</v>
      </c>
      <c r="R294" s="231">
        <f>Q294*H294</f>
        <v>0</v>
      </c>
      <c r="S294" s="231">
        <v>0</v>
      </c>
      <c r="T294" s="232">
        <f>S294*H294</f>
        <v>0</v>
      </c>
      <c r="AR294" s="233" t="s">
        <v>230</v>
      </c>
      <c r="AT294" s="233" t="s">
        <v>143</v>
      </c>
      <c r="AU294" s="233" t="s">
        <v>86</v>
      </c>
      <c r="AY294" s="16" t="s">
        <v>139</v>
      </c>
      <c r="BE294" s="234">
        <f>IF(N294="základní",J294,0)</f>
        <v>0</v>
      </c>
      <c r="BF294" s="234">
        <f>IF(N294="snížená",J294,0)</f>
        <v>0</v>
      </c>
      <c r="BG294" s="234">
        <f>IF(N294="zákl. přenesená",J294,0)</f>
        <v>0</v>
      </c>
      <c r="BH294" s="234">
        <f>IF(N294="sníž. přenesená",J294,0)</f>
        <v>0</v>
      </c>
      <c r="BI294" s="234">
        <f>IF(N294="nulová",J294,0)</f>
        <v>0</v>
      </c>
      <c r="BJ294" s="16" t="s">
        <v>84</v>
      </c>
      <c r="BK294" s="234">
        <f>ROUND(I294*H294,2)</f>
        <v>0</v>
      </c>
      <c r="BL294" s="16" t="s">
        <v>230</v>
      </c>
      <c r="BM294" s="233" t="s">
        <v>754</v>
      </c>
    </row>
    <row r="295" s="12" customFormat="1">
      <c r="B295" s="235"/>
      <c r="C295" s="236"/>
      <c r="D295" s="237" t="s">
        <v>150</v>
      </c>
      <c r="E295" s="238" t="s">
        <v>1</v>
      </c>
      <c r="F295" s="239" t="s">
        <v>651</v>
      </c>
      <c r="G295" s="236"/>
      <c r="H295" s="238" t="s">
        <v>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AT295" s="245" t="s">
        <v>150</v>
      </c>
      <c r="AU295" s="245" t="s">
        <v>86</v>
      </c>
      <c r="AV295" s="12" t="s">
        <v>84</v>
      </c>
      <c r="AW295" s="12" t="s">
        <v>32</v>
      </c>
      <c r="AX295" s="12" t="s">
        <v>76</v>
      </c>
      <c r="AY295" s="245" t="s">
        <v>139</v>
      </c>
    </row>
    <row r="296" s="13" customFormat="1">
      <c r="B296" s="246"/>
      <c r="C296" s="247"/>
      <c r="D296" s="237" t="s">
        <v>150</v>
      </c>
      <c r="E296" s="248" t="s">
        <v>1</v>
      </c>
      <c r="F296" s="249" t="s">
        <v>660</v>
      </c>
      <c r="G296" s="247"/>
      <c r="H296" s="250">
        <v>213.62600000000001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AT296" s="256" t="s">
        <v>150</v>
      </c>
      <c r="AU296" s="256" t="s">
        <v>86</v>
      </c>
      <c r="AV296" s="13" t="s">
        <v>86</v>
      </c>
      <c r="AW296" s="13" t="s">
        <v>32</v>
      </c>
      <c r="AX296" s="13" t="s">
        <v>76</v>
      </c>
      <c r="AY296" s="256" t="s">
        <v>139</v>
      </c>
    </row>
    <row r="297" s="13" customFormat="1">
      <c r="B297" s="246"/>
      <c r="C297" s="247"/>
      <c r="D297" s="237" t="s">
        <v>150</v>
      </c>
      <c r="E297" s="248" t="s">
        <v>1</v>
      </c>
      <c r="F297" s="249" t="s">
        <v>661</v>
      </c>
      <c r="G297" s="247"/>
      <c r="H297" s="250">
        <v>-22.399999999999999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AT297" s="256" t="s">
        <v>150</v>
      </c>
      <c r="AU297" s="256" t="s">
        <v>86</v>
      </c>
      <c r="AV297" s="13" t="s">
        <v>86</v>
      </c>
      <c r="AW297" s="13" t="s">
        <v>32</v>
      </c>
      <c r="AX297" s="13" t="s">
        <v>76</v>
      </c>
      <c r="AY297" s="256" t="s">
        <v>139</v>
      </c>
    </row>
    <row r="298" s="13" customFormat="1">
      <c r="B298" s="246"/>
      <c r="C298" s="247"/>
      <c r="D298" s="237" t="s">
        <v>150</v>
      </c>
      <c r="E298" s="248" t="s">
        <v>1</v>
      </c>
      <c r="F298" s="249" t="s">
        <v>662</v>
      </c>
      <c r="G298" s="247"/>
      <c r="H298" s="250">
        <v>56.039999999999999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AT298" s="256" t="s">
        <v>150</v>
      </c>
      <c r="AU298" s="256" t="s">
        <v>86</v>
      </c>
      <c r="AV298" s="13" t="s">
        <v>86</v>
      </c>
      <c r="AW298" s="13" t="s">
        <v>32</v>
      </c>
      <c r="AX298" s="13" t="s">
        <v>76</v>
      </c>
      <c r="AY298" s="256" t="s">
        <v>139</v>
      </c>
    </row>
    <row r="299" s="12" customFormat="1">
      <c r="B299" s="235"/>
      <c r="C299" s="236"/>
      <c r="D299" s="237" t="s">
        <v>150</v>
      </c>
      <c r="E299" s="238" t="s">
        <v>1</v>
      </c>
      <c r="F299" s="239" t="s">
        <v>653</v>
      </c>
      <c r="G299" s="236"/>
      <c r="H299" s="238" t="s">
        <v>1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AT299" s="245" t="s">
        <v>150</v>
      </c>
      <c r="AU299" s="245" t="s">
        <v>86</v>
      </c>
      <c r="AV299" s="12" t="s">
        <v>84</v>
      </c>
      <c r="AW299" s="12" t="s">
        <v>32</v>
      </c>
      <c r="AX299" s="12" t="s">
        <v>76</v>
      </c>
      <c r="AY299" s="245" t="s">
        <v>139</v>
      </c>
    </row>
    <row r="300" s="13" customFormat="1">
      <c r="B300" s="246"/>
      <c r="C300" s="247"/>
      <c r="D300" s="237" t="s">
        <v>150</v>
      </c>
      <c r="E300" s="248" t="s">
        <v>1</v>
      </c>
      <c r="F300" s="249" t="s">
        <v>663</v>
      </c>
      <c r="G300" s="247"/>
      <c r="H300" s="250">
        <v>198.06899999999999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AT300" s="256" t="s">
        <v>150</v>
      </c>
      <c r="AU300" s="256" t="s">
        <v>86</v>
      </c>
      <c r="AV300" s="13" t="s">
        <v>86</v>
      </c>
      <c r="AW300" s="13" t="s">
        <v>32</v>
      </c>
      <c r="AX300" s="13" t="s">
        <v>76</v>
      </c>
      <c r="AY300" s="256" t="s">
        <v>139</v>
      </c>
    </row>
    <row r="301" s="13" customFormat="1">
      <c r="B301" s="246"/>
      <c r="C301" s="247"/>
      <c r="D301" s="237" t="s">
        <v>150</v>
      </c>
      <c r="E301" s="248" t="s">
        <v>1</v>
      </c>
      <c r="F301" s="249" t="s">
        <v>664</v>
      </c>
      <c r="G301" s="247"/>
      <c r="H301" s="250">
        <v>-24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AT301" s="256" t="s">
        <v>150</v>
      </c>
      <c r="AU301" s="256" t="s">
        <v>86</v>
      </c>
      <c r="AV301" s="13" t="s">
        <v>86</v>
      </c>
      <c r="AW301" s="13" t="s">
        <v>32</v>
      </c>
      <c r="AX301" s="13" t="s">
        <v>76</v>
      </c>
      <c r="AY301" s="256" t="s">
        <v>139</v>
      </c>
    </row>
    <row r="302" s="13" customFormat="1">
      <c r="B302" s="246"/>
      <c r="C302" s="247"/>
      <c r="D302" s="237" t="s">
        <v>150</v>
      </c>
      <c r="E302" s="248" t="s">
        <v>1</v>
      </c>
      <c r="F302" s="249" t="s">
        <v>665</v>
      </c>
      <c r="G302" s="247"/>
      <c r="H302" s="250">
        <v>57.859999999999999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AT302" s="256" t="s">
        <v>150</v>
      </c>
      <c r="AU302" s="256" t="s">
        <v>86</v>
      </c>
      <c r="AV302" s="13" t="s">
        <v>86</v>
      </c>
      <c r="AW302" s="13" t="s">
        <v>32</v>
      </c>
      <c r="AX302" s="13" t="s">
        <v>76</v>
      </c>
      <c r="AY302" s="256" t="s">
        <v>139</v>
      </c>
    </row>
    <row r="303" s="12" customFormat="1">
      <c r="B303" s="235"/>
      <c r="C303" s="236"/>
      <c r="D303" s="237" t="s">
        <v>150</v>
      </c>
      <c r="E303" s="238" t="s">
        <v>1</v>
      </c>
      <c r="F303" s="239" t="s">
        <v>643</v>
      </c>
      <c r="G303" s="236"/>
      <c r="H303" s="238" t="s">
        <v>1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AT303" s="245" t="s">
        <v>150</v>
      </c>
      <c r="AU303" s="245" t="s">
        <v>86</v>
      </c>
      <c r="AV303" s="12" t="s">
        <v>84</v>
      </c>
      <c r="AW303" s="12" t="s">
        <v>32</v>
      </c>
      <c r="AX303" s="12" t="s">
        <v>76</v>
      </c>
      <c r="AY303" s="245" t="s">
        <v>139</v>
      </c>
    </row>
    <row r="304" s="13" customFormat="1">
      <c r="B304" s="246"/>
      <c r="C304" s="247"/>
      <c r="D304" s="237" t="s">
        <v>150</v>
      </c>
      <c r="E304" s="248" t="s">
        <v>1</v>
      </c>
      <c r="F304" s="249" t="s">
        <v>666</v>
      </c>
      <c r="G304" s="247"/>
      <c r="H304" s="250">
        <v>154.90100000000001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AT304" s="256" t="s">
        <v>150</v>
      </c>
      <c r="AU304" s="256" t="s">
        <v>86</v>
      </c>
      <c r="AV304" s="13" t="s">
        <v>86</v>
      </c>
      <c r="AW304" s="13" t="s">
        <v>32</v>
      </c>
      <c r="AX304" s="13" t="s">
        <v>76</v>
      </c>
      <c r="AY304" s="256" t="s">
        <v>139</v>
      </c>
    </row>
    <row r="305" s="13" customFormat="1">
      <c r="B305" s="246"/>
      <c r="C305" s="247"/>
      <c r="D305" s="237" t="s">
        <v>150</v>
      </c>
      <c r="E305" s="248" t="s">
        <v>1</v>
      </c>
      <c r="F305" s="249" t="s">
        <v>667</v>
      </c>
      <c r="G305" s="247"/>
      <c r="H305" s="250">
        <v>-17.600000000000001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AT305" s="256" t="s">
        <v>150</v>
      </c>
      <c r="AU305" s="256" t="s">
        <v>86</v>
      </c>
      <c r="AV305" s="13" t="s">
        <v>86</v>
      </c>
      <c r="AW305" s="13" t="s">
        <v>32</v>
      </c>
      <c r="AX305" s="13" t="s">
        <v>76</v>
      </c>
      <c r="AY305" s="256" t="s">
        <v>139</v>
      </c>
    </row>
    <row r="306" s="13" customFormat="1">
      <c r="B306" s="246"/>
      <c r="C306" s="247"/>
      <c r="D306" s="237" t="s">
        <v>150</v>
      </c>
      <c r="E306" s="248" t="s">
        <v>1</v>
      </c>
      <c r="F306" s="249" t="s">
        <v>668</v>
      </c>
      <c r="G306" s="247"/>
      <c r="H306" s="250">
        <v>48.649999999999999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AT306" s="256" t="s">
        <v>150</v>
      </c>
      <c r="AU306" s="256" t="s">
        <v>86</v>
      </c>
      <c r="AV306" s="13" t="s">
        <v>86</v>
      </c>
      <c r="AW306" s="13" t="s">
        <v>32</v>
      </c>
      <c r="AX306" s="13" t="s">
        <v>76</v>
      </c>
      <c r="AY306" s="256" t="s">
        <v>139</v>
      </c>
    </row>
    <row r="307" s="12" customFormat="1">
      <c r="B307" s="235"/>
      <c r="C307" s="236"/>
      <c r="D307" s="237" t="s">
        <v>150</v>
      </c>
      <c r="E307" s="238" t="s">
        <v>1</v>
      </c>
      <c r="F307" s="239" t="s">
        <v>669</v>
      </c>
      <c r="G307" s="236"/>
      <c r="H307" s="238" t="s">
        <v>1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AT307" s="245" t="s">
        <v>150</v>
      </c>
      <c r="AU307" s="245" t="s">
        <v>86</v>
      </c>
      <c r="AV307" s="12" t="s">
        <v>84</v>
      </c>
      <c r="AW307" s="12" t="s">
        <v>32</v>
      </c>
      <c r="AX307" s="12" t="s">
        <v>76</v>
      </c>
      <c r="AY307" s="245" t="s">
        <v>139</v>
      </c>
    </row>
    <row r="308" s="13" customFormat="1">
      <c r="B308" s="246"/>
      <c r="C308" s="247"/>
      <c r="D308" s="237" t="s">
        <v>150</v>
      </c>
      <c r="E308" s="248" t="s">
        <v>1</v>
      </c>
      <c r="F308" s="249" t="s">
        <v>670</v>
      </c>
      <c r="G308" s="247"/>
      <c r="H308" s="250">
        <v>148.19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AT308" s="256" t="s">
        <v>150</v>
      </c>
      <c r="AU308" s="256" t="s">
        <v>86</v>
      </c>
      <c r="AV308" s="13" t="s">
        <v>86</v>
      </c>
      <c r="AW308" s="13" t="s">
        <v>32</v>
      </c>
      <c r="AX308" s="13" t="s">
        <v>76</v>
      </c>
      <c r="AY308" s="256" t="s">
        <v>139</v>
      </c>
    </row>
    <row r="309" s="13" customFormat="1">
      <c r="B309" s="246"/>
      <c r="C309" s="247"/>
      <c r="D309" s="237" t="s">
        <v>150</v>
      </c>
      <c r="E309" s="248" t="s">
        <v>1</v>
      </c>
      <c r="F309" s="249" t="s">
        <v>671</v>
      </c>
      <c r="G309" s="247"/>
      <c r="H309" s="250">
        <v>-11.199999999999999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AT309" s="256" t="s">
        <v>150</v>
      </c>
      <c r="AU309" s="256" t="s">
        <v>86</v>
      </c>
      <c r="AV309" s="13" t="s">
        <v>86</v>
      </c>
      <c r="AW309" s="13" t="s">
        <v>32</v>
      </c>
      <c r="AX309" s="13" t="s">
        <v>76</v>
      </c>
      <c r="AY309" s="256" t="s">
        <v>139</v>
      </c>
    </row>
    <row r="310" s="13" customFormat="1">
      <c r="B310" s="246"/>
      <c r="C310" s="247"/>
      <c r="D310" s="237" t="s">
        <v>150</v>
      </c>
      <c r="E310" s="248" t="s">
        <v>1</v>
      </c>
      <c r="F310" s="249" t="s">
        <v>672</v>
      </c>
      <c r="G310" s="247"/>
      <c r="H310" s="250">
        <v>42.020000000000003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AT310" s="256" t="s">
        <v>150</v>
      </c>
      <c r="AU310" s="256" t="s">
        <v>86</v>
      </c>
      <c r="AV310" s="13" t="s">
        <v>86</v>
      </c>
      <c r="AW310" s="13" t="s">
        <v>32</v>
      </c>
      <c r="AX310" s="13" t="s">
        <v>76</v>
      </c>
      <c r="AY310" s="256" t="s">
        <v>139</v>
      </c>
    </row>
    <row r="311" s="12" customFormat="1">
      <c r="B311" s="235"/>
      <c r="C311" s="236"/>
      <c r="D311" s="237" t="s">
        <v>150</v>
      </c>
      <c r="E311" s="238" t="s">
        <v>1</v>
      </c>
      <c r="F311" s="239" t="s">
        <v>648</v>
      </c>
      <c r="G311" s="236"/>
      <c r="H311" s="238" t="s">
        <v>1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AT311" s="245" t="s">
        <v>150</v>
      </c>
      <c r="AU311" s="245" t="s">
        <v>86</v>
      </c>
      <c r="AV311" s="12" t="s">
        <v>84</v>
      </c>
      <c r="AW311" s="12" t="s">
        <v>32</v>
      </c>
      <c r="AX311" s="12" t="s">
        <v>76</v>
      </c>
      <c r="AY311" s="245" t="s">
        <v>139</v>
      </c>
    </row>
    <row r="312" s="13" customFormat="1">
      <c r="B312" s="246"/>
      <c r="C312" s="247"/>
      <c r="D312" s="237" t="s">
        <v>150</v>
      </c>
      <c r="E312" s="248" t="s">
        <v>1</v>
      </c>
      <c r="F312" s="249" t="s">
        <v>673</v>
      </c>
      <c r="G312" s="247"/>
      <c r="H312" s="250">
        <v>199.965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AT312" s="256" t="s">
        <v>150</v>
      </c>
      <c r="AU312" s="256" t="s">
        <v>86</v>
      </c>
      <c r="AV312" s="13" t="s">
        <v>86</v>
      </c>
      <c r="AW312" s="13" t="s">
        <v>32</v>
      </c>
      <c r="AX312" s="13" t="s">
        <v>76</v>
      </c>
      <c r="AY312" s="256" t="s">
        <v>139</v>
      </c>
    </row>
    <row r="313" s="13" customFormat="1">
      <c r="B313" s="246"/>
      <c r="C313" s="247"/>
      <c r="D313" s="237" t="s">
        <v>150</v>
      </c>
      <c r="E313" s="248" t="s">
        <v>1</v>
      </c>
      <c r="F313" s="249" t="s">
        <v>674</v>
      </c>
      <c r="G313" s="247"/>
      <c r="H313" s="250">
        <v>-25.600000000000001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AT313" s="256" t="s">
        <v>150</v>
      </c>
      <c r="AU313" s="256" t="s">
        <v>86</v>
      </c>
      <c r="AV313" s="13" t="s">
        <v>86</v>
      </c>
      <c r="AW313" s="13" t="s">
        <v>32</v>
      </c>
      <c r="AX313" s="13" t="s">
        <v>76</v>
      </c>
      <c r="AY313" s="256" t="s">
        <v>139</v>
      </c>
    </row>
    <row r="314" s="13" customFormat="1">
      <c r="B314" s="246"/>
      <c r="C314" s="247"/>
      <c r="D314" s="237" t="s">
        <v>150</v>
      </c>
      <c r="E314" s="248" t="s">
        <v>1</v>
      </c>
      <c r="F314" s="249" t="s">
        <v>675</v>
      </c>
      <c r="G314" s="247"/>
      <c r="H314" s="250">
        <v>55.57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AT314" s="256" t="s">
        <v>150</v>
      </c>
      <c r="AU314" s="256" t="s">
        <v>86</v>
      </c>
      <c r="AV314" s="13" t="s">
        <v>86</v>
      </c>
      <c r="AW314" s="13" t="s">
        <v>32</v>
      </c>
      <c r="AX314" s="13" t="s">
        <v>76</v>
      </c>
      <c r="AY314" s="256" t="s">
        <v>139</v>
      </c>
    </row>
    <row r="315" s="12" customFormat="1">
      <c r="B315" s="235"/>
      <c r="C315" s="236"/>
      <c r="D315" s="237" t="s">
        <v>150</v>
      </c>
      <c r="E315" s="238" t="s">
        <v>1</v>
      </c>
      <c r="F315" s="239" t="s">
        <v>650</v>
      </c>
      <c r="G315" s="236"/>
      <c r="H315" s="238" t="s">
        <v>1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AT315" s="245" t="s">
        <v>150</v>
      </c>
      <c r="AU315" s="245" t="s">
        <v>86</v>
      </c>
      <c r="AV315" s="12" t="s">
        <v>84</v>
      </c>
      <c r="AW315" s="12" t="s">
        <v>32</v>
      </c>
      <c r="AX315" s="12" t="s">
        <v>76</v>
      </c>
      <c r="AY315" s="245" t="s">
        <v>139</v>
      </c>
    </row>
    <row r="316" s="13" customFormat="1">
      <c r="B316" s="246"/>
      <c r="C316" s="247"/>
      <c r="D316" s="237" t="s">
        <v>150</v>
      </c>
      <c r="E316" s="248" t="s">
        <v>1</v>
      </c>
      <c r="F316" s="249" t="s">
        <v>676</v>
      </c>
      <c r="G316" s="247"/>
      <c r="H316" s="250">
        <v>215.499</v>
      </c>
      <c r="I316" s="251"/>
      <c r="J316" s="247"/>
      <c r="K316" s="247"/>
      <c r="L316" s="252"/>
      <c r="M316" s="253"/>
      <c r="N316" s="254"/>
      <c r="O316" s="254"/>
      <c r="P316" s="254"/>
      <c r="Q316" s="254"/>
      <c r="R316" s="254"/>
      <c r="S316" s="254"/>
      <c r="T316" s="255"/>
      <c r="AT316" s="256" t="s">
        <v>150</v>
      </c>
      <c r="AU316" s="256" t="s">
        <v>86</v>
      </c>
      <c r="AV316" s="13" t="s">
        <v>86</v>
      </c>
      <c r="AW316" s="13" t="s">
        <v>32</v>
      </c>
      <c r="AX316" s="13" t="s">
        <v>76</v>
      </c>
      <c r="AY316" s="256" t="s">
        <v>139</v>
      </c>
    </row>
    <row r="317" s="13" customFormat="1">
      <c r="B317" s="246"/>
      <c r="C317" s="247"/>
      <c r="D317" s="237" t="s">
        <v>150</v>
      </c>
      <c r="E317" s="248" t="s">
        <v>1</v>
      </c>
      <c r="F317" s="249" t="s">
        <v>661</v>
      </c>
      <c r="G317" s="247"/>
      <c r="H317" s="250">
        <v>-22.399999999999999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AT317" s="256" t="s">
        <v>150</v>
      </c>
      <c r="AU317" s="256" t="s">
        <v>86</v>
      </c>
      <c r="AV317" s="13" t="s">
        <v>86</v>
      </c>
      <c r="AW317" s="13" t="s">
        <v>32</v>
      </c>
      <c r="AX317" s="13" t="s">
        <v>76</v>
      </c>
      <c r="AY317" s="256" t="s">
        <v>139</v>
      </c>
    </row>
    <row r="318" s="13" customFormat="1">
      <c r="B318" s="246"/>
      <c r="C318" s="247"/>
      <c r="D318" s="237" t="s">
        <v>150</v>
      </c>
      <c r="E318" s="248" t="s">
        <v>1</v>
      </c>
      <c r="F318" s="249" t="s">
        <v>677</v>
      </c>
      <c r="G318" s="247"/>
      <c r="H318" s="250">
        <v>56.700000000000003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AT318" s="256" t="s">
        <v>150</v>
      </c>
      <c r="AU318" s="256" t="s">
        <v>86</v>
      </c>
      <c r="AV318" s="13" t="s">
        <v>86</v>
      </c>
      <c r="AW318" s="13" t="s">
        <v>32</v>
      </c>
      <c r="AX318" s="13" t="s">
        <v>76</v>
      </c>
      <c r="AY318" s="256" t="s">
        <v>139</v>
      </c>
    </row>
    <row r="319" s="14" customFormat="1">
      <c r="B319" s="257"/>
      <c r="C319" s="258"/>
      <c r="D319" s="237" t="s">
        <v>150</v>
      </c>
      <c r="E319" s="259" t="s">
        <v>1</v>
      </c>
      <c r="F319" s="260" t="s">
        <v>153</v>
      </c>
      <c r="G319" s="258"/>
      <c r="H319" s="261">
        <v>1323.8900000000001</v>
      </c>
      <c r="I319" s="262"/>
      <c r="J319" s="258"/>
      <c r="K319" s="258"/>
      <c r="L319" s="263"/>
      <c r="M319" s="264"/>
      <c r="N319" s="265"/>
      <c r="O319" s="265"/>
      <c r="P319" s="265"/>
      <c r="Q319" s="265"/>
      <c r="R319" s="265"/>
      <c r="S319" s="265"/>
      <c r="T319" s="266"/>
      <c r="AT319" s="267" t="s">
        <v>150</v>
      </c>
      <c r="AU319" s="267" t="s">
        <v>86</v>
      </c>
      <c r="AV319" s="14" t="s">
        <v>148</v>
      </c>
      <c r="AW319" s="14" t="s">
        <v>32</v>
      </c>
      <c r="AX319" s="14" t="s">
        <v>84</v>
      </c>
      <c r="AY319" s="267" t="s">
        <v>139</v>
      </c>
    </row>
    <row r="320" s="1" customFormat="1" ht="24" customHeight="1">
      <c r="B320" s="37"/>
      <c r="C320" s="222" t="s">
        <v>755</v>
      </c>
      <c r="D320" s="222" t="s">
        <v>143</v>
      </c>
      <c r="E320" s="223" t="s">
        <v>756</v>
      </c>
      <c r="F320" s="224" t="s">
        <v>757</v>
      </c>
      <c r="G320" s="225" t="s">
        <v>146</v>
      </c>
      <c r="H320" s="226">
        <v>300</v>
      </c>
      <c r="I320" s="227"/>
      <c r="J320" s="228">
        <f>ROUND(I320*H320,2)</f>
        <v>0</v>
      </c>
      <c r="K320" s="224" t="s">
        <v>147</v>
      </c>
      <c r="L320" s="42"/>
      <c r="M320" s="229" t="s">
        <v>1</v>
      </c>
      <c r="N320" s="230" t="s">
        <v>41</v>
      </c>
      <c r="O320" s="85"/>
      <c r="P320" s="231">
        <f>O320*H320</f>
        <v>0</v>
      </c>
      <c r="Q320" s="231">
        <v>0</v>
      </c>
      <c r="R320" s="231">
        <f>Q320*H320</f>
        <v>0</v>
      </c>
      <c r="S320" s="231">
        <v>0</v>
      </c>
      <c r="T320" s="232">
        <f>S320*H320</f>
        <v>0</v>
      </c>
      <c r="AR320" s="233" t="s">
        <v>230</v>
      </c>
      <c r="AT320" s="233" t="s">
        <v>143</v>
      </c>
      <c r="AU320" s="233" t="s">
        <v>86</v>
      </c>
      <c r="AY320" s="16" t="s">
        <v>139</v>
      </c>
      <c r="BE320" s="234">
        <f>IF(N320="základní",J320,0)</f>
        <v>0</v>
      </c>
      <c r="BF320" s="234">
        <f>IF(N320="snížená",J320,0)</f>
        <v>0</v>
      </c>
      <c r="BG320" s="234">
        <f>IF(N320="zákl. přenesená",J320,0)</f>
        <v>0</v>
      </c>
      <c r="BH320" s="234">
        <f>IF(N320="sníž. přenesená",J320,0)</f>
        <v>0</v>
      </c>
      <c r="BI320" s="234">
        <f>IF(N320="nulová",J320,0)</f>
        <v>0</v>
      </c>
      <c r="BJ320" s="16" t="s">
        <v>84</v>
      </c>
      <c r="BK320" s="234">
        <f>ROUND(I320*H320,2)</f>
        <v>0</v>
      </c>
      <c r="BL320" s="16" t="s">
        <v>230</v>
      </c>
      <c r="BM320" s="233" t="s">
        <v>758</v>
      </c>
    </row>
    <row r="321" s="1" customFormat="1" ht="16.5" customHeight="1">
      <c r="B321" s="37"/>
      <c r="C321" s="268" t="s">
        <v>333</v>
      </c>
      <c r="D321" s="268" t="s">
        <v>289</v>
      </c>
      <c r="E321" s="269" t="s">
        <v>759</v>
      </c>
      <c r="F321" s="270" t="s">
        <v>760</v>
      </c>
      <c r="G321" s="271" t="s">
        <v>146</v>
      </c>
      <c r="H321" s="272">
        <v>315</v>
      </c>
      <c r="I321" s="273"/>
      <c r="J321" s="274">
        <f>ROUND(I321*H321,2)</f>
        <v>0</v>
      </c>
      <c r="K321" s="270" t="s">
        <v>147</v>
      </c>
      <c r="L321" s="275"/>
      <c r="M321" s="276" t="s">
        <v>1</v>
      </c>
      <c r="N321" s="277" t="s">
        <v>41</v>
      </c>
      <c r="O321" s="85"/>
      <c r="P321" s="231">
        <f>O321*H321</f>
        <v>0</v>
      </c>
      <c r="Q321" s="231">
        <v>0</v>
      </c>
      <c r="R321" s="231">
        <f>Q321*H321</f>
        <v>0</v>
      </c>
      <c r="S321" s="231">
        <v>0</v>
      </c>
      <c r="T321" s="232">
        <f>S321*H321</f>
        <v>0</v>
      </c>
      <c r="AR321" s="233" t="s">
        <v>293</v>
      </c>
      <c r="AT321" s="233" t="s">
        <v>289</v>
      </c>
      <c r="AU321" s="233" t="s">
        <v>86</v>
      </c>
      <c r="AY321" s="16" t="s">
        <v>139</v>
      </c>
      <c r="BE321" s="234">
        <f>IF(N321="základní",J321,0)</f>
        <v>0</v>
      </c>
      <c r="BF321" s="234">
        <f>IF(N321="snížená",J321,0)</f>
        <v>0</v>
      </c>
      <c r="BG321" s="234">
        <f>IF(N321="zákl. přenesená",J321,0)</f>
        <v>0</v>
      </c>
      <c r="BH321" s="234">
        <f>IF(N321="sníž. přenesená",J321,0)</f>
        <v>0</v>
      </c>
      <c r="BI321" s="234">
        <f>IF(N321="nulová",J321,0)</f>
        <v>0</v>
      </c>
      <c r="BJ321" s="16" t="s">
        <v>84</v>
      </c>
      <c r="BK321" s="234">
        <f>ROUND(I321*H321,2)</f>
        <v>0</v>
      </c>
      <c r="BL321" s="16" t="s">
        <v>230</v>
      </c>
      <c r="BM321" s="233" t="s">
        <v>761</v>
      </c>
    </row>
    <row r="322" s="13" customFormat="1">
      <c r="B322" s="246"/>
      <c r="C322" s="247"/>
      <c r="D322" s="237" t="s">
        <v>150</v>
      </c>
      <c r="E322" s="247"/>
      <c r="F322" s="249" t="s">
        <v>762</v>
      </c>
      <c r="G322" s="247"/>
      <c r="H322" s="250">
        <v>315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AT322" s="256" t="s">
        <v>150</v>
      </c>
      <c r="AU322" s="256" t="s">
        <v>86</v>
      </c>
      <c r="AV322" s="13" t="s">
        <v>86</v>
      </c>
      <c r="AW322" s="13" t="s">
        <v>4</v>
      </c>
      <c r="AX322" s="13" t="s">
        <v>84</v>
      </c>
      <c r="AY322" s="256" t="s">
        <v>139</v>
      </c>
    </row>
    <row r="323" s="1" customFormat="1" ht="24" customHeight="1">
      <c r="B323" s="37"/>
      <c r="C323" s="222" t="s">
        <v>763</v>
      </c>
      <c r="D323" s="222" t="s">
        <v>143</v>
      </c>
      <c r="E323" s="223" t="s">
        <v>764</v>
      </c>
      <c r="F323" s="224" t="s">
        <v>765</v>
      </c>
      <c r="G323" s="225" t="s">
        <v>146</v>
      </c>
      <c r="H323" s="226">
        <v>1323.8900000000001</v>
      </c>
      <c r="I323" s="227"/>
      <c r="J323" s="228">
        <f>ROUND(I323*H323,2)</f>
        <v>0</v>
      </c>
      <c r="K323" s="224" t="s">
        <v>147</v>
      </c>
      <c r="L323" s="42"/>
      <c r="M323" s="229" t="s">
        <v>1</v>
      </c>
      <c r="N323" s="230" t="s">
        <v>41</v>
      </c>
      <c r="O323" s="85"/>
      <c r="P323" s="231">
        <f>O323*H323</f>
        <v>0</v>
      </c>
      <c r="Q323" s="231">
        <v>0.00029</v>
      </c>
      <c r="R323" s="231">
        <f>Q323*H323</f>
        <v>0.38392810000000005</v>
      </c>
      <c r="S323" s="231">
        <v>0</v>
      </c>
      <c r="T323" s="232">
        <f>S323*H323</f>
        <v>0</v>
      </c>
      <c r="AR323" s="233" t="s">
        <v>230</v>
      </c>
      <c r="AT323" s="233" t="s">
        <v>143</v>
      </c>
      <c r="AU323" s="233" t="s">
        <v>86</v>
      </c>
      <c r="AY323" s="16" t="s">
        <v>139</v>
      </c>
      <c r="BE323" s="234">
        <f>IF(N323="základní",J323,0)</f>
        <v>0</v>
      </c>
      <c r="BF323" s="234">
        <f>IF(N323="snížená",J323,0)</f>
        <v>0</v>
      </c>
      <c r="BG323" s="234">
        <f>IF(N323="zákl. přenesená",J323,0)</f>
        <v>0</v>
      </c>
      <c r="BH323" s="234">
        <f>IF(N323="sníž. přenesená",J323,0)</f>
        <v>0</v>
      </c>
      <c r="BI323" s="234">
        <f>IF(N323="nulová",J323,0)</f>
        <v>0</v>
      </c>
      <c r="BJ323" s="16" t="s">
        <v>84</v>
      </c>
      <c r="BK323" s="234">
        <f>ROUND(I323*H323,2)</f>
        <v>0</v>
      </c>
      <c r="BL323" s="16" t="s">
        <v>230</v>
      </c>
      <c r="BM323" s="233" t="s">
        <v>766</v>
      </c>
    </row>
    <row r="324" s="12" customFormat="1">
      <c r="B324" s="235"/>
      <c r="C324" s="236"/>
      <c r="D324" s="237" t="s">
        <v>150</v>
      </c>
      <c r="E324" s="238" t="s">
        <v>1</v>
      </c>
      <c r="F324" s="239" t="s">
        <v>651</v>
      </c>
      <c r="G324" s="236"/>
      <c r="H324" s="238" t="s">
        <v>1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AT324" s="245" t="s">
        <v>150</v>
      </c>
      <c r="AU324" s="245" t="s">
        <v>86</v>
      </c>
      <c r="AV324" s="12" t="s">
        <v>84</v>
      </c>
      <c r="AW324" s="12" t="s">
        <v>32</v>
      </c>
      <c r="AX324" s="12" t="s">
        <v>76</v>
      </c>
      <c r="AY324" s="245" t="s">
        <v>139</v>
      </c>
    </row>
    <row r="325" s="13" customFormat="1">
      <c r="B325" s="246"/>
      <c r="C325" s="247"/>
      <c r="D325" s="237" t="s">
        <v>150</v>
      </c>
      <c r="E325" s="248" t="s">
        <v>1</v>
      </c>
      <c r="F325" s="249" t="s">
        <v>660</v>
      </c>
      <c r="G325" s="247"/>
      <c r="H325" s="250">
        <v>213.62600000000001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AT325" s="256" t="s">
        <v>150</v>
      </c>
      <c r="AU325" s="256" t="s">
        <v>86</v>
      </c>
      <c r="AV325" s="13" t="s">
        <v>86</v>
      </c>
      <c r="AW325" s="13" t="s">
        <v>32</v>
      </c>
      <c r="AX325" s="13" t="s">
        <v>76</v>
      </c>
      <c r="AY325" s="256" t="s">
        <v>139</v>
      </c>
    </row>
    <row r="326" s="13" customFormat="1">
      <c r="B326" s="246"/>
      <c r="C326" s="247"/>
      <c r="D326" s="237" t="s">
        <v>150</v>
      </c>
      <c r="E326" s="248" t="s">
        <v>1</v>
      </c>
      <c r="F326" s="249" t="s">
        <v>661</v>
      </c>
      <c r="G326" s="247"/>
      <c r="H326" s="250">
        <v>-22.399999999999999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AT326" s="256" t="s">
        <v>150</v>
      </c>
      <c r="AU326" s="256" t="s">
        <v>86</v>
      </c>
      <c r="AV326" s="13" t="s">
        <v>86</v>
      </c>
      <c r="AW326" s="13" t="s">
        <v>32</v>
      </c>
      <c r="AX326" s="13" t="s">
        <v>76</v>
      </c>
      <c r="AY326" s="256" t="s">
        <v>139</v>
      </c>
    </row>
    <row r="327" s="13" customFormat="1">
      <c r="B327" s="246"/>
      <c r="C327" s="247"/>
      <c r="D327" s="237" t="s">
        <v>150</v>
      </c>
      <c r="E327" s="248" t="s">
        <v>1</v>
      </c>
      <c r="F327" s="249" t="s">
        <v>662</v>
      </c>
      <c r="G327" s="247"/>
      <c r="H327" s="250">
        <v>56.039999999999999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AT327" s="256" t="s">
        <v>150</v>
      </c>
      <c r="AU327" s="256" t="s">
        <v>86</v>
      </c>
      <c r="AV327" s="13" t="s">
        <v>86</v>
      </c>
      <c r="AW327" s="13" t="s">
        <v>32</v>
      </c>
      <c r="AX327" s="13" t="s">
        <v>76</v>
      </c>
      <c r="AY327" s="256" t="s">
        <v>139</v>
      </c>
    </row>
    <row r="328" s="12" customFormat="1">
      <c r="B328" s="235"/>
      <c r="C328" s="236"/>
      <c r="D328" s="237" t="s">
        <v>150</v>
      </c>
      <c r="E328" s="238" t="s">
        <v>1</v>
      </c>
      <c r="F328" s="239" t="s">
        <v>653</v>
      </c>
      <c r="G328" s="236"/>
      <c r="H328" s="238" t="s">
        <v>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AT328" s="245" t="s">
        <v>150</v>
      </c>
      <c r="AU328" s="245" t="s">
        <v>86</v>
      </c>
      <c r="AV328" s="12" t="s">
        <v>84</v>
      </c>
      <c r="AW328" s="12" t="s">
        <v>32</v>
      </c>
      <c r="AX328" s="12" t="s">
        <v>76</v>
      </c>
      <c r="AY328" s="245" t="s">
        <v>139</v>
      </c>
    </row>
    <row r="329" s="13" customFormat="1">
      <c r="B329" s="246"/>
      <c r="C329" s="247"/>
      <c r="D329" s="237" t="s">
        <v>150</v>
      </c>
      <c r="E329" s="248" t="s">
        <v>1</v>
      </c>
      <c r="F329" s="249" t="s">
        <v>663</v>
      </c>
      <c r="G329" s="247"/>
      <c r="H329" s="250">
        <v>198.06899999999999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AT329" s="256" t="s">
        <v>150</v>
      </c>
      <c r="AU329" s="256" t="s">
        <v>86</v>
      </c>
      <c r="AV329" s="13" t="s">
        <v>86</v>
      </c>
      <c r="AW329" s="13" t="s">
        <v>32</v>
      </c>
      <c r="AX329" s="13" t="s">
        <v>76</v>
      </c>
      <c r="AY329" s="256" t="s">
        <v>139</v>
      </c>
    </row>
    <row r="330" s="13" customFormat="1">
      <c r="B330" s="246"/>
      <c r="C330" s="247"/>
      <c r="D330" s="237" t="s">
        <v>150</v>
      </c>
      <c r="E330" s="248" t="s">
        <v>1</v>
      </c>
      <c r="F330" s="249" t="s">
        <v>664</v>
      </c>
      <c r="G330" s="247"/>
      <c r="H330" s="250">
        <v>-24</v>
      </c>
      <c r="I330" s="251"/>
      <c r="J330" s="247"/>
      <c r="K330" s="247"/>
      <c r="L330" s="252"/>
      <c r="M330" s="253"/>
      <c r="N330" s="254"/>
      <c r="O330" s="254"/>
      <c r="P330" s="254"/>
      <c r="Q330" s="254"/>
      <c r="R330" s="254"/>
      <c r="S330" s="254"/>
      <c r="T330" s="255"/>
      <c r="AT330" s="256" t="s">
        <v>150</v>
      </c>
      <c r="AU330" s="256" t="s">
        <v>86</v>
      </c>
      <c r="AV330" s="13" t="s">
        <v>86</v>
      </c>
      <c r="AW330" s="13" t="s">
        <v>32</v>
      </c>
      <c r="AX330" s="13" t="s">
        <v>76</v>
      </c>
      <c r="AY330" s="256" t="s">
        <v>139</v>
      </c>
    </row>
    <row r="331" s="13" customFormat="1">
      <c r="B331" s="246"/>
      <c r="C331" s="247"/>
      <c r="D331" s="237" t="s">
        <v>150</v>
      </c>
      <c r="E331" s="248" t="s">
        <v>1</v>
      </c>
      <c r="F331" s="249" t="s">
        <v>665</v>
      </c>
      <c r="G331" s="247"/>
      <c r="H331" s="250">
        <v>57.859999999999999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AT331" s="256" t="s">
        <v>150</v>
      </c>
      <c r="AU331" s="256" t="s">
        <v>86</v>
      </c>
      <c r="AV331" s="13" t="s">
        <v>86</v>
      </c>
      <c r="AW331" s="13" t="s">
        <v>32</v>
      </c>
      <c r="AX331" s="13" t="s">
        <v>76</v>
      </c>
      <c r="AY331" s="256" t="s">
        <v>139</v>
      </c>
    </row>
    <row r="332" s="12" customFormat="1">
      <c r="B332" s="235"/>
      <c r="C332" s="236"/>
      <c r="D332" s="237" t="s">
        <v>150</v>
      </c>
      <c r="E332" s="238" t="s">
        <v>1</v>
      </c>
      <c r="F332" s="239" t="s">
        <v>643</v>
      </c>
      <c r="G332" s="236"/>
      <c r="H332" s="238" t="s">
        <v>1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AT332" s="245" t="s">
        <v>150</v>
      </c>
      <c r="AU332" s="245" t="s">
        <v>86</v>
      </c>
      <c r="AV332" s="12" t="s">
        <v>84</v>
      </c>
      <c r="AW332" s="12" t="s">
        <v>32</v>
      </c>
      <c r="AX332" s="12" t="s">
        <v>76</v>
      </c>
      <c r="AY332" s="245" t="s">
        <v>139</v>
      </c>
    </row>
    <row r="333" s="13" customFormat="1">
      <c r="B333" s="246"/>
      <c r="C333" s="247"/>
      <c r="D333" s="237" t="s">
        <v>150</v>
      </c>
      <c r="E333" s="248" t="s">
        <v>1</v>
      </c>
      <c r="F333" s="249" t="s">
        <v>666</v>
      </c>
      <c r="G333" s="247"/>
      <c r="H333" s="250">
        <v>154.90100000000001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AT333" s="256" t="s">
        <v>150</v>
      </c>
      <c r="AU333" s="256" t="s">
        <v>86</v>
      </c>
      <c r="AV333" s="13" t="s">
        <v>86</v>
      </c>
      <c r="AW333" s="13" t="s">
        <v>32</v>
      </c>
      <c r="AX333" s="13" t="s">
        <v>76</v>
      </c>
      <c r="AY333" s="256" t="s">
        <v>139</v>
      </c>
    </row>
    <row r="334" s="13" customFormat="1">
      <c r="B334" s="246"/>
      <c r="C334" s="247"/>
      <c r="D334" s="237" t="s">
        <v>150</v>
      </c>
      <c r="E334" s="248" t="s">
        <v>1</v>
      </c>
      <c r="F334" s="249" t="s">
        <v>667</v>
      </c>
      <c r="G334" s="247"/>
      <c r="H334" s="250">
        <v>-17.600000000000001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AT334" s="256" t="s">
        <v>150</v>
      </c>
      <c r="AU334" s="256" t="s">
        <v>86</v>
      </c>
      <c r="AV334" s="13" t="s">
        <v>86</v>
      </c>
      <c r="AW334" s="13" t="s">
        <v>32</v>
      </c>
      <c r="AX334" s="13" t="s">
        <v>76</v>
      </c>
      <c r="AY334" s="256" t="s">
        <v>139</v>
      </c>
    </row>
    <row r="335" s="13" customFormat="1">
      <c r="B335" s="246"/>
      <c r="C335" s="247"/>
      <c r="D335" s="237" t="s">
        <v>150</v>
      </c>
      <c r="E335" s="248" t="s">
        <v>1</v>
      </c>
      <c r="F335" s="249" t="s">
        <v>668</v>
      </c>
      <c r="G335" s="247"/>
      <c r="H335" s="250">
        <v>48.649999999999999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AT335" s="256" t="s">
        <v>150</v>
      </c>
      <c r="AU335" s="256" t="s">
        <v>86</v>
      </c>
      <c r="AV335" s="13" t="s">
        <v>86</v>
      </c>
      <c r="AW335" s="13" t="s">
        <v>32</v>
      </c>
      <c r="AX335" s="13" t="s">
        <v>76</v>
      </c>
      <c r="AY335" s="256" t="s">
        <v>139</v>
      </c>
    </row>
    <row r="336" s="12" customFormat="1">
      <c r="B336" s="235"/>
      <c r="C336" s="236"/>
      <c r="D336" s="237" t="s">
        <v>150</v>
      </c>
      <c r="E336" s="238" t="s">
        <v>1</v>
      </c>
      <c r="F336" s="239" t="s">
        <v>669</v>
      </c>
      <c r="G336" s="236"/>
      <c r="H336" s="238" t="s">
        <v>1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AT336" s="245" t="s">
        <v>150</v>
      </c>
      <c r="AU336" s="245" t="s">
        <v>86</v>
      </c>
      <c r="AV336" s="12" t="s">
        <v>84</v>
      </c>
      <c r="AW336" s="12" t="s">
        <v>32</v>
      </c>
      <c r="AX336" s="12" t="s">
        <v>76</v>
      </c>
      <c r="AY336" s="245" t="s">
        <v>139</v>
      </c>
    </row>
    <row r="337" s="13" customFormat="1">
      <c r="B337" s="246"/>
      <c r="C337" s="247"/>
      <c r="D337" s="237" t="s">
        <v>150</v>
      </c>
      <c r="E337" s="248" t="s">
        <v>1</v>
      </c>
      <c r="F337" s="249" t="s">
        <v>670</v>
      </c>
      <c r="G337" s="247"/>
      <c r="H337" s="250">
        <v>148.19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AT337" s="256" t="s">
        <v>150</v>
      </c>
      <c r="AU337" s="256" t="s">
        <v>86</v>
      </c>
      <c r="AV337" s="13" t="s">
        <v>86</v>
      </c>
      <c r="AW337" s="13" t="s">
        <v>32</v>
      </c>
      <c r="AX337" s="13" t="s">
        <v>76</v>
      </c>
      <c r="AY337" s="256" t="s">
        <v>139</v>
      </c>
    </row>
    <row r="338" s="13" customFormat="1">
      <c r="B338" s="246"/>
      <c r="C338" s="247"/>
      <c r="D338" s="237" t="s">
        <v>150</v>
      </c>
      <c r="E338" s="248" t="s">
        <v>1</v>
      </c>
      <c r="F338" s="249" t="s">
        <v>671</v>
      </c>
      <c r="G338" s="247"/>
      <c r="H338" s="250">
        <v>-11.199999999999999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AT338" s="256" t="s">
        <v>150</v>
      </c>
      <c r="AU338" s="256" t="s">
        <v>86</v>
      </c>
      <c r="AV338" s="13" t="s">
        <v>86</v>
      </c>
      <c r="AW338" s="13" t="s">
        <v>32</v>
      </c>
      <c r="AX338" s="13" t="s">
        <v>76</v>
      </c>
      <c r="AY338" s="256" t="s">
        <v>139</v>
      </c>
    </row>
    <row r="339" s="13" customFormat="1">
      <c r="B339" s="246"/>
      <c r="C339" s="247"/>
      <c r="D339" s="237" t="s">
        <v>150</v>
      </c>
      <c r="E339" s="248" t="s">
        <v>1</v>
      </c>
      <c r="F339" s="249" t="s">
        <v>672</v>
      </c>
      <c r="G339" s="247"/>
      <c r="H339" s="250">
        <v>42.020000000000003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AT339" s="256" t="s">
        <v>150</v>
      </c>
      <c r="AU339" s="256" t="s">
        <v>86</v>
      </c>
      <c r="AV339" s="13" t="s">
        <v>86</v>
      </c>
      <c r="AW339" s="13" t="s">
        <v>32</v>
      </c>
      <c r="AX339" s="13" t="s">
        <v>76</v>
      </c>
      <c r="AY339" s="256" t="s">
        <v>139</v>
      </c>
    </row>
    <row r="340" s="12" customFormat="1">
      <c r="B340" s="235"/>
      <c r="C340" s="236"/>
      <c r="D340" s="237" t="s">
        <v>150</v>
      </c>
      <c r="E340" s="238" t="s">
        <v>1</v>
      </c>
      <c r="F340" s="239" t="s">
        <v>648</v>
      </c>
      <c r="G340" s="236"/>
      <c r="H340" s="238" t="s">
        <v>1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AT340" s="245" t="s">
        <v>150</v>
      </c>
      <c r="AU340" s="245" t="s">
        <v>86</v>
      </c>
      <c r="AV340" s="12" t="s">
        <v>84</v>
      </c>
      <c r="AW340" s="12" t="s">
        <v>32</v>
      </c>
      <c r="AX340" s="12" t="s">
        <v>76</v>
      </c>
      <c r="AY340" s="245" t="s">
        <v>139</v>
      </c>
    </row>
    <row r="341" s="13" customFormat="1">
      <c r="B341" s="246"/>
      <c r="C341" s="247"/>
      <c r="D341" s="237" t="s">
        <v>150</v>
      </c>
      <c r="E341" s="248" t="s">
        <v>1</v>
      </c>
      <c r="F341" s="249" t="s">
        <v>673</v>
      </c>
      <c r="G341" s="247"/>
      <c r="H341" s="250">
        <v>199.965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AT341" s="256" t="s">
        <v>150</v>
      </c>
      <c r="AU341" s="256" t="s">
        <v>86</v>
      </c>
      <c r="AV341" s="13" t="s">
        <v>86</v>
      </c>
      <c r="AW341" s="13" t="s">
        <v>32</v>
      </c>
      <c r="AX341" s="13" t="s">
        <v>76</v>
      </c>
      <c r="AY341" s="256" t="s">
        <v>139</v>
      </c>
    </row>
    <row r="342" s="13" customFormat="1">
      <c r="B342" s="246"/>
      <c r="C342" s="247"/>
      <c r="D342" s="237" t="s">
        <v>150</v>
      </c>
      <c r="E342" s="248" t="s">
        <v>1</v>
      </c>
      <c r="F342" s="249" t="s">
        <v>674</v>
      </c>
      <c r="G342" s="247"/>
      <c r="H342" s="250">
        <v>-25.600000000000001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AT342" s="256" t="s">
        <v>150</v>
      </c>
      <c r="AU342" s="256" t="s">
        <v>86</v>
      </c>
      <c r="AV342" s="13" t="s">
        <v>86</v>
      </c>
      <c r="AW342" s="13" t="s">
        <v>32</v>
      </c>
      <c r="AX342" s="13" t="s">
        <v>76</v>
      </c>
      <c r="AY342" s="256" t="s">
        <v>139</v>
      </c>
    </row>
    <row r="343" s="13" customFormat="1">
      <c r="B343" s="246"/>
      <c r="C343" s="247"/>
      <c r="D343" s="237" t="s">
        <v>150</v>
      </c>
      <c r="E343" s="248" t="s">
        <v>1</v>
      </c>
      <c r="F343" s="249" t="s">
        <v>675</v>
      </c>
      <c r="G343" s="247"/>
      <c r="H343" s="250">
        <v>55.57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AT343" s="256" t="s">
        <v>150</v>
      </c>
      <c r="AU343" s="256" t="s">
        <v>86</v>
      </c>
      <c r="AV343" s="13" t="s">
        <v>86</v>
      </c>
      <c r="AW343" s="13" t="s">
        <v>32</v>
      </c>
      <c r="AX343" s="13" t="s">
        <v>76</v>
      </c>
      <c r="AY343" s="256" t="s">
        <v>139</v>
      </c>
    </row>
    <row r="344" s="12" customFormat="1">
      <c r="B344" s="235"/>
      <c r="C344" s="236"/>
      <c r="D344" s="237" t="s">
        <v>150</v>
      </c>
      <c r="E344" s="238" t="s">
        <v>1</v>
      </c>
      <c r="F344" s="239" t="s">
        <v>650</v>
      </c>
      <c r="G344" s="236"/>
      <c r="H344" s="238" t="s">
        <v>1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AT344" s="245" t="s">
        <v>150</v>
      </c>
      <c r="AU344" s="245" t="s">
        <v>86</v>
      </c>
      <c r="AV344" s="12" t="s">
        <v>84</v>
      </c>
      <c r="AW344" s="12" t="s">
        <v>32</v>
      </c>
      <c r="AX344" s="12" t="s">
        <v>76</v>
      </c>
      <c r="AY344" s="245" t="s">
        <v>139</v>
      </c>
    </row>
    <row r="345" s="13" customFormat="1">
      <c r="B345" s="246"/>
      <c r="C345" s="247"/>
      <c r="D345" s="237" t="s">
        <v>150</v>
      </c>
      <c r="E345" s="248" t="s">
        <v>1</v>
      </c>
      <c r="F345" s="249" t="s">
        <v>676</v>
      </c>
      <c r="G345" s="247"/>
      <c r="H345" s="250">
        <v>215.499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AT345" s="256" t="s">
        <v>150</v>
      </c>
      <c r="AU345" s="256" t="s">
        <v>86</v>
      </c>
      <c r="AV345" s="13" t="s">
        <v>86</v>
      </c>
      <c r="AW345" s="13" t="s">
        <v>32</v>
      </c>
      <c r="AX345" s="13" t="s">
        <v>76</v>
      </c>
      <c r="AY345" s="256" t="s">
        <v>139</v>
      </c>
    </row>
    <row r="346" s="13" customFormat="1">
      <c r="B346" s="246"/>
      <c r="C346" s="247"/>
      <c r="D346" s="237" t="s">
        <v>150</v>
      </c>
      <c r="E346" s="248" t="s">
        <v>1</v>
      </c>
      <c r="F346" s="249" t="s">
        <v>661</v>
      </c>
      <c r="G346" s="247"/>
      <c r="H346" s="250">
        <v>-22.399999999999999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AT346" s="256" t="s">
        <v>150</v>
      </c>
      <c r="AU346" s="256" t="s">
        <v>86</v>
      </c>
      <c r="AV346" s="13" t="s">
        <v>86</v>
      </c>
      <c r="AW346" s="13" t="s">
        <v>32</v>
      </c>
      <c r="AX346" s="13" t="s">
        <v>76</v>
      </c>
      <c r="AY346" s="256" t="s">
        <v>139</v>
      </c>
    </row>
    <row r="347" s="13" customFormat="1">
      <c r="B347" s="246"/>
      <c r="C347" s="247"/>
      <c r="D347" s="237" t="s">
        <v>150</v>
      </c>
      <c r="E347" s="248" t="s">
        <v>1</v>
      </c>
      <c r="F347" s="249" t="s">
        <v>677</v>
      </c>
      <c r="G347" s="247"/>
      <c r="H347" s="250">
        <v>56.700000000000003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AT347" s="256" t="s">
        <v>150</v>
      </c>
      <c r="AU347" s="256" t="s">
        <v>86</v>
      </c>
      <c r="AV347" s="13" t="s">
        <v>86</v>
      </c>
      <c r="AW347" s="13" t="s">
        <v>32</v>
      </c>
      <c r="AX347" s="13" t="s">
        <v>76</v>
      </c>
      <c r="AY347" s="256" t="s">
        <v>139</v>
      </c>
    </row>
    <row r="348" s="14" customFormat="1">
      <c r="B348" s="257"/>
      <c r="C348" s="258"/>
      <c r="D348" s="237" t="s">
        <v>150</v>
      </c>
      <c r="E348" s="259" t="s">
        <v>1</v>
      </c>
      <c r="F348" s="260" t="s">
        <v>153</v>
      </c>
      <c r="G348" s="258"/>
      <c r="H348" s="261">
        <v>1323.8900000000001</v>
      </c>
      <c r="I348" s="262"/>
      <c r="J348" s="258"/>
      <c r="K348" s="258"/>
      <c r="L348" s="263"/>
      <c r="M348" s="264"/>
      <c r="N348" s="265"/>
      <c r="O348" s="265"/>
      <c r="P348" s="265"/>
      <c r="Q348" s="265"/>
      <c r="R348" s="265"/>
      <c r="S348" s="265"/>
      <c r="T348" s="266"/>
      <c r="AT348" s="267" t="s">
        <v>150</v>
      </c>
      <c r="AU348" s="267" t="s">
        <v>86</v>
      </c>
      <c r="AV348" s="14" t="s">
        <v>148</v>
      </c>
      <c r="AW348" s="14" t="s">
        <v>32</v>
      </c>
      <c r="AX348" s="14" t="s">
        <v>84</v>
      </c>
      <c r="AY348" s="267" t="s">
        <v>139</v>
      </c>
    </row>
    <row r="349" s="11" customFormat="1" ht="22.8" customHeight="1">
      <c r="B349" s="206"/>
      <c r="C349" s="207"/>
      <c r="D349" s="208" t="s">
        <v>75</v>
      </c>
      <c r="E349" s="220" t="s">
        <v>488</v>
      </c>
      <c r="F349" s="220" t="s">
        <v>489</v>
      </c>
      <c r="G349" s="207"/>
      <c r="H349" s="207"/>
      <c r="I349" s="210"/>
      <c r="J349" s="221">
        <f>BK349</f>
        <v>0</v>
      </c>
      <c r="K349" s="207"/>
      <c r="L349" s="212"/>
      <c r="M349" s="213"/>
      <c r="N349" s="214"/>
      <c r="O349" s="214"/>
      <c r="P349" s="215">
        <f>SUM(P350:P382)</f>
        <v>0</v>
      </c>
      <c r="Q349" s="214"/>
      <c r="R349" s="215">
        <f>SUM(R350:R382)</f>
        <v>0</v>
      </c>
      <c r="S349" s="214"/>
      <c r="T349" s="216">
        <f>SUM(T350:T382)</f>
        <v>0</v>
      </c>
      <c r="AR349" s="217" t="s">
        <v>148</v>
      </c>
      <c r="AT349" s="218" t="s">
        <v>75</v>
      </c>
      <c r="AU349" s="218" t="s">
        <v>84</v>
      </c>
      <c r="AY349" s="217" t="s">
        <v>139</v>
      </c>
      <c r="BK349" s="219">
        <f>SUM(BK350:BK382)</f>
        <v>0</v>
      </c>
    </row>
    <row r="350" s="1" customFormat="1" ht="16.5" customHeight="1">
      <c r="B350" s="37"/>
      <c r="C350" s="222" t="s">
        <v>767</v>
      </c>
      <c r="D350" s="222" t="s">
        <v>143</v>
      </c>
      <c r="E350" s="223" t="s">
        <v>491</v>
      </c>
      <c r="F350" s="224" t="s">
        <v>768</v>
      </c>
      <c r="G350" s="225" t="s">
        <v>336</v>
      </c>
      <c r="H350" s="226">
        <v>17</v>
      </c>
      <c r="I350" s="227"/>
      <c r="J350" s="228">
        <f>ROUND(I350*H350,2)</f>
        <v>0</v>
      </c>
      <c r="K350" s="224" t="s">
        <v>1</v>
      </c>
      <c r="L350" s="42"/>
      <c r="M350" s="229" t="s">
        <v>1</v>
      </c>
      <c r="N350" s="230" t="s">
        <v>41</v>
      </c>
      <c r="O350" s="85"/>
      <c r="P350" s="231">
        <f>O350*H350</f>
        <v>0</v>
      </c>
      <c r="Q350" s="231">
        <v>0</v>
      </c>
      <c r="R350" s="231">
        <f>Q350*H350</f>
        <v>0</v>
      </c>
      <c r="S350" s="231">
        <v>0</v>
      </c>
      <c r="T350" s="232">
        <f>S350*H350</f>
        <v>0</v>
      </c>
      <c r="AR350" s="233" t="s">
        <v>493</v>
      </c>
      <c r="AT350" s="233" t="s">
        <v>143</v>
      </c>
      <c r="AU350" s="233" t="s">
        <v>86</v>
      </c>
      <c r="AY350" s="16" t="s">
        <v>139</v>
      </c>
      <c r="BE350" s="234">
        <f>IF(N350="základní",J350,0)</f>
        <v>0</v>
      </c>
      <c r="BF350" s="234">
        <f>IF(N350="snížená",J350,0)</f>
        <v>0</v>
      </c>
      <c r="BG350" s="234">
        <f>IF(N350="zákl. přenesená",J350,0)</f>
        <v>0</v>
      </c>
      <c r="BH350" s="234">
        <f>IF(N350="sníž. přenesená",J350,0)</f>
        <v>0</v>
      </c>
      <c r="BI350" s="234">
        <f>IF(N350="nulová",J350,0)</f>
        <v>0</v>
      </c>
      <c r="BJ350" s="16" t="s">
        <v>84</v>
      </c>
      <c r="BK350" s="234">
        <f>ROUND(I350*H350,2)</f>
        <v>0</v>
      </c>
      <c r="BL350" s="16" t="s">
        <v>493</v>
      </c>
      <c r="BM350" s="233" t="s">
        <v>769</v>
      </c>
    </row>
    <row r="351" s="1" customFormat="1">
      <c r="B351" s="37"/>
      <c r="C351" s="38"/>
      <c r="D351" s="237" t="s">
        <v>352</v>
      </c>
      <c r="E351" s="38"/>
      <c r="F351" s="279" t="s">
        <v>770</v>
      </c>
      <c r="G351" s="38"/>
      <c r="H351" s="38"/>
      <c r="I351" s="138"/>
      <c r="J351" s="38"/>
      <c r="K351" s="38"/>
      <c r="L351" s="42"/>
      <c r="M351" s="280"/>
      <c r="N351" s="85"/>
      <c r="O351" s="85"/>
      <c r="P351" s="85"/>
      <c r="Q351" s="85"/>
      <c r="R351" s="85"/>
      <c r="S351" s="85"/>
      <c r="T351" s="86"/>
      <c r="AT351" s="16" t="s">
        <v>352</v>
      </c>
      <c r="AU351" s="16" t="s">
        <v>86</v>
      </c>
    </row>
    <row r="352" s="1" customFormat="1" ht="16.5" customHeight="1">
      <c r="B352" s="37"/>
      <c r="C352" s="222" t="s">
        <v>771</v>
      </c>
      <c r="D352" s="222" t="s">
        <v>143</v>
      </c>
      <c r="E352" s="223" t="s">
        <v>497</v>
      </c>
      <c r="F352" s="224" t="s">
        <v>772</v>
      </c>
      <c r="G352" s="225" t="s">
        <v>336</v>
      </c>
      <c r="H352" s="226">
        <v>36</v>
      </c>
      <c r="I352" s="227"/>
      <c r="J352" s="228">
        <f>ROUND(I352*H352,2)</f>
        <v>0</v>
      </c>
      <c r="K352" s="224" t="s">
        <v>1</v>
      </c>
      <c r="L352" s="42"/>
      <c r="M352" s="229" t="s">
        <v>1</v>
      </c>
      <c r="N352" s="230" t="s">
        <v>41</v>
      </c>
      <c r="O352" s="85"/>
      <c r="P352" s="231">
        <f>O352*H352</f>
        <v>0</v>
      </c>
      <c r="Q352" s="231">
        <v>0</v>
      </c>
      <c r="R352" s="231">
        <f>Q352*H352</f>
        <v>0</v>
      </c>
      <c r="S352" s="231">
        <v>0</v>
      </c>
      <c r="T352" s="232">
        <f>S352*H352</f>
        <v>0</v>
      </c>
      <c r="AR352" s="233" t="s">
        <v>493</v>
      </c>
      <c r="AT352" s="233" t="s">
        <v>143</v>
      </c>
      <c r="AU352" s="233" t="s">
        <v>86</v>
      </c>
      <c r="AY352" s="16" t="s">
        <v>139</v>
      </c>
      <c r="BE352" s="234">
        <f>IF(N352="základní",J352,0)</f>
        <v>0</v>
      </c>
      <c r="BF352" s="234">
        <f>IF(N352="snížená",J352,0)</f>
        <v>0</v>
      </c>
      <c r="BG352" s="234">
        <f>IF(N352="zákl. přenesená",J352,0)</f>
        <v>0</v>
      </c>
      <c r="BH352" s="234">
        <f>IF(N352="sníž. přenesená",J352,0)</f>
        <v>0</v>
      </c>
      <c r="BI352" s="234">
        <f>IF(N352="nulová",J352,0)</f>
        <v>0</v>
      </c>
      <c r="BJ352" s="16" t="s">
        <v>84</v>
      </c>
      <c r="BK352" s="234">
        <f>ROUND(I352*H352,2)</f>
        <v>0</v>
      </c>
      <c r="BL352" s="16" t="s">
        <v>493</v>
      </c>
      <c r="BM352" s="233" t="s">
        <v>773</v>
      </c>
    </row>
    <row r="353" s="1" customFormat="1">
      <c r="B353" s="37"/>
      <c r="C353" s="38"/>
      <c r="D353" s="237" t="s">
        <v>352</v>
      </c>
      <c r="E353" s="38"/>
      <c r="F353" s="279" t="s">
        <v>774</v>
      </c>
      <c r="G353" s="38"/>
      <c r="H353" s="38"/>
      <c r="I353" s="138"/>
      <c r="J353" s="38"/>
      <c r="K353" s="38"/>
      <c r="L353" s="42"/>
      <c r="M353" s="280"/>
      <c r="N353" s="85"/>
      <c r="O353" s="85"/>
      <c r="P353" s="85"/>
      <c r="Q353" s="85"/>
      <c r="R353" s="85"/>
      <c r="S353" s="85"/>
      <c r="T353" s="86"/>
      <c r="AT353" s="16" t="s">
        <v>352</v>
      </c>
      <c r="AU353" s="16" t="s">
        <v>86</v>
      </c>
    </row>
    <row r="354" s="1" customFormat="1" ht="16.5" customHeight="1">
      <c r="B354" s="37"/>
      <c r="C354" s="222" t="s">
        <v>775</v>
      </c>
      <c r="D354" s="222" t="s">
        <v>143</v>
      </c>
      <c r="E354" s="223" t="s">
        <v>502</v>
      </c>
      <c r="F354" s="224" t="s">
        <v>776</v>
      </c>
      <c r="G354" s="225" t="s">
        <v>336</v>
      </c>
      <c r="H354" s="226">
        <v>6</v>
      </c>
      <c r="I354" s="227"/>
      <c r="J354" s="228">
        <f>ROUND(I354*H354,2)</f>
        <v>0</v>
      </c>
      <c r="K354" s="224" t="s">
        <v>1</v>
      </c>
      <c r="L354" s="42"/>
      <c r="M354" s="229" t="s">
        <v>1</v>
      </c>
      <c r="N354" s="230" t="s">
        <v>41</v>
      </c>
      <c r="O354" s="85"/>
      <c r="P354" s="231">
        <f>O354*H354</f>
        <v>0</v>
      </c>
      <c r="Q354" s="231">
        <v>0</v>
      </c>
      <c r="R354" s="231">
        <f>Q354*H354</f>
        <v>0</v>
      </c>
      <c r="S354" s="231">
        <v>0</v>
      </c>
      <c r="T354" s="232">
        <f>S354*H354</f>
        <v>0</v>
      </c>
      <c r="AR354" s="233" t="s">
        <v>493</v>
      </c>
      <c r="AT354" s="233" t="s">
        <v>143</v>
      </c>
      <c r="AU354" s="233" t="s">
        <v>86</v>
      </c>
      <c r="AY354" s="16" t="s">
        <v>139</v>
      </c>
      <c r="BE354" s="234">
        <f>IF(N354="základní",J354,0)</f>
        <v>0</v>
      </c>
      <c r="BF354" s="234">
        <f>IF(N354="snížená",J354,0)</f>
        <v>0</v>
      </c>
      <c r="BG354" s="234">
        <f>IF(N354="zákl. přenesená",J354,0)</f>
        <v>0</v>
      </c>
      <c r="BH354" s="234">
        <f>IF(N354="sníž. přenesená",J354,0)</f>
        <v>0</v>
      </c>
      <c r="BI354" s="234">
        <f>IF(N354="nulová",J354,0)</f>
        <v>0</v>
      </c>
      <c r="BJ354" s="16" t="s">
        <v>84</v>
      </c>
      <c r="BK354" s="234">
        <f>ROUND(I354*H354,2)</f>
        <v>0</v>
      </c>
      <c r="BL354" s="16" t="s">
        <v>493</v>
      </c>
      <c r="BM354" s="233" t="s">
        <v>777</v>
      </c>
    </row>
    <row r="355" s="1" customFormat="1">
      <c r="B355" s="37"/>
      <c r="C355" s="38"/>
      <c r="D355" s="237" t="s">
        <v>352</v>
      </c>
      <c r="E355" s="38"/>
      <c r="F355" s="279" t="s">
        <v>520</v>
      </c>
      <c r="G355" s="38"/>
      <c r="H355" s="38"/>
      <c r="I355" s="138"/>
      <c r="J355" s="38"/>
      <c r="K355" s="38"/>
      <c r="L355" s="42"/>
      <c r="M355" s="280"/>
      <c r="N355" s="85"/>
      <c r="O355" s="85"/>
      <c r="P355" s="85"/>
      <c r="Q355" s="85"/>
      <c r="R355" s="85"/>
      <c r="S355" s="85"/>
      <c r="T355" s="86"/>
      <c r="AT355" s="16" t="s">
        <v>352</v>
      </c>
      <c r="AU355" s="16" t="s">
        <v>86</v>
      </c>
    </row>
    <row r="356" s="1" customFormat="1" ht="16.5" customHeight="1">
      <c r="B356" s="37"/>
      <c r="C356" s="222" t="s">
        <v>778</v>
      </c>
      <c r="D356" s="222" t="s">
        <v>143</v>
      </c>
      <c r="E356" s="223" t="s">
        <v>507</v>
      </c>
      <c r="F356" s="224" t="s">
        <v>779</v>
      </c>
      <c r="G356" s="225" t="s">
        <v>336</v>
      </c>
      <c r="H356" s="226">
        <v>6</v>
      </c>
      <c r="I356" s="227"/>
      <c r="J356" s="228">
        <f>ROUND(I356*H356,2)</f>
        <v>0</v>
      </c>
      <c r="K356" s="224" t="s">
        <v>1</v>
      </c>
      <c r="L356" s="42"/>
      <c r="M356" s="229" t="s">
        <v>1</v>
      </c>
      <c r="N356" s="230" t="s">
        <v>41</v>
      </c>
      <c r="O356" s="85"/>
      <c r="P356" s="231">
        <f>O356*H356</f>
        <v>0</v>
      </c>
      <c r="Q356" s="231">
        <v>0</v>
      </c>
      <c r="R356" s="231">
        <f>Q356*H356</f>
        <v>0</v>
      </c>
      <c r="S356" s="231">
        <v>0</v>
      </c>
      <c r="T356" s="232">
        <f>S356*H356</f>
        <v>0</v>
      </c>
      <c r="AR356" s="233" t="s">
        <v>493</v>
      </c>
      <c r="AT356" s="233" t="s">
        <v>143</v>
      </c>
      <c r="AU356" s="233" t="s">
        <v>86</v>
      </c>
      <c r="AY356" s="16" t="s">
        <v>139</v>
      </c>
      <c r="BE356" s="234">
        <f>IF(N356="základní",J356,0)</f>
        <v>0</v>
      </c>
      <c r="BF356" s="234">
        <f>IF(N356="snížená",J356,0)</f>
        <v>0</v>
      </c>
      <c r="BG356" s="234">
        <f>IF(N356="zákl. přenesená",J356,0)</f>
        <v>0</v>
      </c>
      <c r="BH356" s="234">
        <f>IF(N356="sníž. přenesená",J356,0)</f>
        <v>0</v>
      </c>
      <c r="BI356" s="234">
        <f>IF(N356="nulová",J356,0)</f>
        <v>0</v>
      </c>
      <c r="BJ356" s="16" t="s">
        <v>84</v>
      </c>
      <c r="BK356" s="234">
        <f>ROUND(I356*H356,2)</f>
        <v>0</v>
      </c>
      <c r="BL356" s="16" t="s">
        <v>493</v>
      </c>
      <c r="BM356" s="233" t="s">
        <v>780</v>
      </c>
    </row>
    <row r="357" s="1" customFormat="1">
      <c r="B357" s="37"/>
      <c r="C357" s="38"/>
      <c r="D357" s="237" t="s">
        <v>352</v>
      </c>
      <c r="E357" s="38"/>
      <c r="F357" s="279" t="s">
        <v>781</v>
      </c>
      <c r="G357" s="38"/>
      <c r="H357" s="38"/>
      <c r="I357" s="138"/>
      <c r="J357" s="38"/>
      <c r="K357" s="38"/>
      <c r="L357" s="42"/>
      <c r="M357" s="280"/>
      <c r="N357" s="85"/>
      <c r="O357" s="85"/>
      <c r="P357" s="85"/>
      <c r="Q357" s="85"/>
      <c r="R357" s="85"/>
      <c r="S357" s="85"/>
      <c r="T357" s="86"/>
      <c r="AT357" s="16" t="s">
        <v>352</v>
      </c>
      <c r="AU357" s="16" t="s">
        <v>86</v>
      </c>
    </row>
    <row r="358" s="1" customFormat="1" ht="16.5" customHeight="1">
      <c r="B358" s="37"/>
      <c r="C358" s="222" t="s">
        <v>782</v>
      </c>
      <c r="D358" s="222" t="s">
        <v>143</v>
      </c>
      <c r="E358" s="223" t="s">
        <v>512</v>
      </c>
      <c r="F358" s="224" t="s">
        <v>783</v>
      </c>
      <c r="G358" s="225" t="s">
        <v>416</v>
      </c>
      <c r="H358" s="226">
        <v>66</v>
      </c>
      <c r="I358" s="227"/>
      <c r="J358" s="228">
        <f>ROUND(I358*H358,2)</f>
        <v>0</v>
      </c>
      <c r="K358" s="224" t="s">
        <v>1</v>
      </c>
      <c r="L358" s="42"/>
      <c r="M358" s="229" t="s">
        <v>1</v>
      </c>
      <c r="N358" s="230" t="s">
        <v>41</v>
      </c>
      <c r="O358" s="85"/>
      <c r="P358" s="231">
        <f>O358*H358</f>
        <v>0</v>
      </c>
      <c r="Q358" s="231">
        <v>0</v>
      </c>
      <c r="R358" s="231">
        <f>Q358*H358</f>
        <v>0</v>
      </c>
      <c r="S358" s="231">
        <v>0</v>
      </c>
      <c r="T358" s="232">
        <f>S358*H358</f>
        <v>0</v>
      </c>
      <c r="AR358" s="233" t="s">
        <v>493</v>
      </c>
      <c r="AT358" s="233" t="s">
        <v>143</v>
      </c>
      <c r="AU358" s="233" t="s">
        <v>86</v>
      </c>
      <c r="AY358" s="16" t="s">
        <v>139</v>
      </c>
      <c r="BE358" s="234">
        <f>IF(N358="základní",J358,0)</f>
        <v>0</v>
      </c>
      <c r="BF358" s="234">
        <f>IF(N358="snížená",J358,0)</f>
        <v>0</v>
      </c>
      <c r="BG358" s="234">
        <f>IF(N358="zákl. přenesená",J358,0)</f>
        <v>0</v>
      </c>
      <c r="BH358" s="234">
        <f>IF(N358="sníž. přenesená",J358,0)</f>
        <v>0</v>
      </c>
      <c r="BI358" s="234">
        <f>IF(N358="nulová",J358,0)</f>
        <v>0</v>
      </c>
      <c r="BJ358" s="16" t="s">
        <v>84</v>
      </c>
      <c r="BK358" s="234">
        <f>ROUND(I358*H358,2)</f>
        <v>0</v>
      </c>
      <c r="BL358" s="16" t="s">
        <v>493</v>
      </c>
      <c r="BM358" s="233" t="s">
        <v>784</v>
      </c>
    </row>
    <row r="359" s="1" customFormat="1">
      <c r="B359" s="37"/>
      <c r="C359" s="38"/>
      <c r="D359" s="237" t="s">
        <v>352</v>
      </c>
      <c r="E359" s="38"/>
      <c r="F359" s="279" t="s">
        <v>785</v>
      </c>
      <c r="G359" s="38"/>
      <c r="H359" s="38"/>
      <c r="I359" s="138"/>
      <c r="J359" s="38"/>
      <c r="K359" s="38"/>
      <c r="L359" s="42"/>
      <c r="M359" s="280"/>
      <c r="N359" s="85"/>
      <c r="O359" s="85"/>
      <c r="P359" s="85"/>
      <c r="Q359" s="85"/>
      <c r="R359" s="85"/>
      <c r="S359" s="85"/>
      <c r="T359" s="86"/>
      <c r="AT359" s="16" t="s">
        <v>352</v>
      </c>
      <c r="AU359" s="16" t="s">
        <v>86</v>
      </c>
    </row>
    <row r="360" s="12" customFormat="1">
      <c r="B360" s="235"/>
      <c r="C360" s="236"/>
      <c r="D360" s="237" t="s">
        <v>150</v>
      </c>
      <c r="E360" s="238" t="s">
        <v>1</v>
      </c>
      <c r="F360" s="239" t="s">
        <v>786</v>
      </c>
      <c r="G360" s="236"/>
      <c r="H360" s="238" t="s">
        <v>1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AT360" s="245" t="s">
        <v>150</v>
      </c>
      <c r="AU360" s="245" t="s">
        <v>86</v>
      </c>
      <c r="AV360" s="12" t="s">
        <v>84</v>
      </c>
      <c r="AW360" s="12" t="s">
        <v>32</v>
      </c>
      <c r="AX360" s="12" t="s">
        <v>76</v>
      </c>
      <c r="AY360" s="245" t="s">
        <v>139</v>
      </c>
    </row>
    <row r="361" s="13" customFormat="1">
      <c r="B361" s="246"/>
      <c r="C361" s="247"/>
      <c r="D361" s="237" t="s">
        <v>150</v>
      </c>
      <c r="E361" s="248" t="s">
        <v>1</v>
      </c>
      <c r="F361" s="249" t="s">
        <v>787</v>
      </c>
      <c r="G361" s="247"/>
      <c r="H361" s="250">
        <v>8.9000000000000004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AT361" s="256" t="s">
        <v>150</v>
      </c>
      <c r="AU361" s="256" t="s">
        <v>86</v>
      </c>
      <c r="AV361" s="13" t="s">
        <v>86</v>
      </c>
      <c r="AW361" s="13" t="s">
        <v>32</v>
      </c>
      <c r="AX361" s="13" t="s">
        <v>76</v>
      </c>
      <c r="AY361" s="256" t="s">
        <v>139</v>
      </c>
    </row>
    <row r="362" s="12" customFormat="1">
      <c r="B362" s="235"/>
      <c r="C362" s="236"/>
      <c r="D362" s="237" t="s">
        <v>150</v>
      </c>
      <c r="E362" s="238" t="s">
        <v>1</v>
      </c>
      <c r="F362" s="239" t="s">
        <v>788</v>
      </c>
      <c r="G362" s="236"/>
      <c r="H362" s="238" t="s">
        <v>1</v>
      </c>
      <c r="I362" s="240"/>
      <c r="J362" s="236"/>
      <c r="K362" s="236"/>
      <c r="L362" s="241"/>
      <c r="M362" s="242"/>
      <c r="N362" s="243"/>
      <c r="O362" s="243"/>
      <c r="P362" s="243"/>
      <c r="Q362" s="243"/>
      <c r="R362" s="243"/>
      <c r="S362" s="243"/>
      <c r="T362" s="244"/>
      <c r="AT362" s="245" t="s">
        <v>150</v>
      </c>
      <c r="AU362" s="245" t="s">
        <v>86</v>
      </c>
      <c r="AV362" s="12" t="s">
        <v>84</v>
      </c>
      <c r="AW362" s="12" t="s">
        <v>32</v>
      </c>
      <c r="AX362" s="12" t="s">
        <v>76</v>
      </c>
      <c r="AY362" s="245" t="s">
        <v>139</v>
      </c>
    </row>
    <row r="363" s="13" customFormat="1">
      <c r="B363" s="246"/>
      <c r="C363" s="247"/>
      <c r="D363" s="237" t="s">
        <v>150</v>
      </c>
      <c r="E363" s="248" t="s">
        <v>1</v>
      </c>
      <c r="F363" s="249" t="s">
        <v>789</v>
      </c>
      <c r="G363" s="247"/>
      <c r="H363" s="250">
        <v>11.4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AT363" s="256" t="s">
        <v>150</v>
      </c>
      <c r="AU363" s="256" t="s">
        <v>86</v>
      </c>
      <c r="AV363" s="13" t="s">
        <v>86</v>
      </c>
      <c r="AW363" s="13" t="s">
        <v>32</v>
      </c>
      <c r="AX363" s="13" t="s">
        <v>76</v>
      </c>
      <c r="AY363" s="256" t="s">
        <v>139</v>
      </c>
    </row>
    <row r="364" s="12" customFormat="1">
      <c r="B364" s="235"/>
      <c r="C364" s="236"/>
      <c r="D364" s="237" t="s">
        <v>150</v>
      </c>
      <c r="E364" s="238" t="s">
        <v>1</v>
      </c>
      <c r="F364" s="239" t="s">
        <v>790</v>
      </c>
      <c r="G364" s="236"/>
      <c r="H364" s="238" t="s">
        <v>1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AT364" s="245" t="s">
        <v>150</v>
      </c>
      <c r="AU364" s="245" t="s">
        <v>86</v>
      </c>
      <c r="AV364" s="12" t="s">
        <v>84</v>
      </c>
      <c r="AW364" s="12" t="s">
        <v>32</v>
      </c>
      <c r="AX364" s="12" t="s">
        <v>76</v>
      </c>
      <c r="AY364" s="245" t="s">
        <v>139</v>
      </c>
    </row>
    <row r="365" s="13" customFormat="1">
      <c r="B365" s="246"/>
      <c r="C365" s="247"/>
      <c r="D365" s="237" t="s">
        <v>150</v>
      </c>
      <c r="E365" s="248" t="s">
        <v>1</v>
      </c>
      <c r="F365" s="249" t="s">
        <v>791</v>
      </c>
      <c r="G365" s="247"/>
      <c r="H365" s="250">
        <v>11.1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AT365" s="256" t="s">
        <v>150</v>
      </c>
      <c r="AU365" s="256" t="s">
        <v>86</v>
      </c>
      <c r="AV365" s="13" t="s">
        <v>86</v>
      </c>
      <c r="AW365" s="13" t="s">
        <v>32</v>
      </c>
      <c r="AX365" s="13" t="s">
        <v>76</v>
      </c>
      <c r="AY365" s="256" t="s">
        <v>139</v>
      </c>
    </row>
    <row r="366" s="12" customFormat="1">
      <c r="B366" s="235"/>
      <c r="C366" s="236"/>
      <c r="D366" s="237" t="s">
        <v>150</v>
      </c>
      <c r="E366" s="238" t="s">
        <v>1</v>
      </c>
      <c r="F366" s="239" t="s">
        <v>792</v>
      </c>
      <c r="G366" s="236"/>
      <c r="H366" s="238" t="s">
        <v>1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AT366" s="245" t="s">
        <v>150</v>
      </c>
      <c r="AU366" s="245" t="s">
        <v>86</v>
      </c>
      <c r="AV366" s="12" t="s">
        <v>84</v>
      </c>
      <c r="AW366" s="12" t="s">
        <v>32</v>
      </c>
      <c r="AX366" s="12" t="s">
        <v>76</v>
      </c>
      <c r="AY366" s="245" t="s">
        <v>139</v>
      </c>
    </row>
    <row r="367" s="13" customFormat="1">
      <c r="B367" s="246"/>
      <c r="C367" s="247"/>
      <c r="D367" s="237" t="s">
        <v>150</v>
      </c>
      <c r="E367" s="248" t="s">
        <v>1</v>
      </c>
      <c r="F367" s="249" t="s">
        <v>791</v>
      </c>
      <c r="G367" s="247"/>
      <c r="H367" s="250">
        <v>11.1</v>
      </c>
      <c r="I367" s="251"/>
      <c r="J367" s="247"/>
      <c r="K367" s="247"/>
      <c r="L367" s="252"/>
      <c r="M367" s="253"/>
      <c r="N367" s="254"/>
      <c r="O367" s="254"/>
      <c r="P367" s="254"/>
      <c r="Q367" s="254"/>
      <c r="R367" s="254"/>
      <c r="S367" s="254"/>
      <c r="T367" s="255"/>
      <c r="AT367" s="256" t="s">
        <v>150</v>
      </c>
      <c r="AU367" s="256" t="s">
        <v>86</v>
      </c>
      <c r="AV367" s="13" t="s">
        <v>86</v>
      </c>
      <c r="AW367" s="13" t="s">
        <v>32</v>
      </c>
      <c r="AX367" s="13" t="s">
        <v>76</v>
      </c>
      <c r="AY367" s="256" t="s">
        <v>139</v>
      </c>
    </row>
    <row r="368" s="12" customFormat="1">
      <c r="B368" s="235"/>
      <c r="C368" s="236"/>
      <c r="D368" s="237" t="s">
        <v>150</v>
      </c>
      <c r="E368" s="238" t="s">
        <v>1</v>
      </c>
      <c r="F368" s="239" t="s">
        <v>793</v>
      </c>
      <c r="G368" s="236"/>
      <c r="H368" s="238" t="s">
        <v>1</v>
      </c>
      <c r="I368" s="240"/>
      <c r="J368" s="236"/>
      <c r="K368" s="236"/>
      <c r="L368" s="241"/>
      <c r="M368" s="242"/>
      <c r="N368" s="243"/>
      <c r="O368" s="243"/>
      <c r="P368" s="243"/>
      <c r="Q368" s="243"/>
      <c r="R368" s="243"/>
      <c r="S368" s="243"/>
      <c r="T368" s="244"/>
      <c r="AT368" s="245" t="s">
        <v>150</v>
      </c>
      <c r="AU368" s="245" t="s">
        <v>86</v>
      </c>
      <c r="AV368" s="12" t="s">
        <v>84</v>
      </c>
      <c r="AW368" s="12" t="s">
        <v>32</v>
      </c>
      <c r="AX368" s="12" t="s">
        <v>76</v>
      </c>
      <c r="AY368" s="245" t="s">
        <v>139</v>
      </c>
    </row>
    <row r="369" s="13" customFormat="1">
      <c r="B369" s="246"/>
      <c r="C369" s="247"/>
      <c r="D369" s="237" t="s">
        <v>150</v>
      </c>
      <c r="E369" s="248" t="s">
        <v>1</v>
      </c>
      <c r="F369" s="249" t="s">
        <v>695</v>
      </c>
      <c r="G369" s="247"/>
      <c r="H369" s="250">
        <v>11</v>
      </c>
      <c r="I369" s="251"/>
      <c r="J369" s="247"/>
      <c r="K369" s="247"/>
      <c r="L369" s="252"/>
      <c r="M369" s="253"/>
      <c r="N369" s="254"/>
      <c r="O369" s="254"/>
      <c r="P369" s="254"/>
      <c r="Q369" s="254"/>
      <c r="R369" s="254"/>
      <c r="S369" s="254"/>
      <c r="T369" s="255"/>
      <c r="AT369" s="256" t="s">
        <v>150</v>
      </c>
      <c r="AU369" s="256" t="s">
        <v>86</v>
      </c>
      <c r="AV369" s="13" t="s">
        <v>86</v>
      </c>
      <c r="AW369" s="13" t="s">
        <v>32</v>
      </c>
      <c r="AX369" s="13" t="s">
        <v>76</v>
      </c>
      <c r="AY369" s="256" t="s">
        <v>139</v>
      </c>
    </row>
    <row r="370" s="12" customFormat="1">
      <c r="B370" s="235"/>
      <c r="C370" s="236"/>
      <c r="D370" s="237" t="s">
        <v>150</v>
      </c>
      <c r="E370" s="238" t="s">
        <v>1</v>
      </c>
      <c r="F370" s="239" t="s">
        <v>794</v>
      </c>
      <c r="G370" s="236"/>
      <c r="H370" s="238" t="s">
        <v>1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AT370" s="245" t="s">
        <v>150</v>
      </c>
      <c r="AU370" s="245" t="s">
        <v>86</v>
      </c>
      <c r="AV370" s="12" t="s">
        <v>84</v>
      </c>
      <c r="AW370" s="12" t="s">
        <v>32</v>
      </c>
      <c r="AX370" s="12" t="s">
        <v>76</v>
      </c>
      <c r="AY370" s="245" t="s">
        <v>139</v>
      </c>
    </row>
    <row r="371" s="13" customFormat="1">
      <c r="B371" s="246"/>
      <c r="C371" s="247"/>
      <c r="D371" s="237" t="s">
        <v>150</v>
      </c>
      <c r="E371" s="248" t="s">
        <v>1</v>
      </c>
      <c r="F371" s="249" t="s">
        <v>795</v>
      </c>
      <c r="G371" s="247"/>
      <c r="H371" s="250">
        <v>12.5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AT371" s="256" t="s">
        <v>150</v>
      </c>
      <c r="AU371" s="256" t="s">
        <v>86</v>
      </c>
      <c r="AV371" s="13" t="s">
        <v>86</v>
      </c>
      <c r="AW371" s="13" t="s">
        <v>32</v>
      </c>
      <c r="AX371" s="13" t="s">
        <v>76</v>
      </c>
      <c r="AY371" s="256" t="s">
        <v>139</v>
      </c>
    </row>
    <row r="372" s="14" customFormat="1">
      <c r="B372" s="257"/>
      <c r="C372" s="258"/>
      <c r="D372" s="237" t="s">
        <v>150</v>
      </c>
      <c r="E372" s="259" t="s">
        <v>1</v>
      </c>
      <c r="F372" s="260" t="s">
        <v>153</v>
      </c>
      <c r="G372" s="258"/>
      <c r="H372" s="261">
        <v>66</v>
      </c>
      <c r="I372" s="262"/>
      <c r="J372" s="258"/>
      <c r="K372" s="258"/>
      <c r="L372" s="263"/>
      <c r="M372" s="264"/>
      <c r="N372" s="265"/>
      <c r="O372" s="265"/>
      <c r="P372" s="265"/>
      <c r="Q372" s="265"/>
      <c r="R372" s="265"/>
      <c r="S372" s="265"/>
      <c r="T372" s="266"/>
      <c r="AT372" s="267" t="s">
        <v>150</v>
      </c>
      <c r="AU372" s="267" t="s">
        <v>86</v>
      </c>
      <c r="AV372" s="14" t="s">
        <v>148</v>
      </c>
      <c r="AW372" s="14" t="s">
        <v>32</v>
      </c>
      <c r="AX372" s="14" t="s">
        <v>84</v>
      </c>
      <c r="AY372" s="267" t="s">
        <v>139</v>
      </c>
    </row>
    <row r="373" s="1" customFormat="1" ht="16.5" customHeight="1">
      <c r="B373" s="37"/>
      <c r="C373" s="222" t="s">
        <v>293</v>
      </c>
      <c r="D373" s="222" t="s">
        <v>143</v>
      </c>
      <c r="E373" s="223" t="s">
        <v>517</v>
      </c>
      <c r="F373" s="224" t="s">
        <v>796</v>
      </c>
      <c r="G373" s="225" t="s">
        <v>336</v>
      </c>
      <c r="H373" s="226">
        <v>76</v>
      </c>
      <c r="I373" s="227"/>
      <c r="J373" s="228">
        <f>ROUND(I373*H373,2)</f>
        <v>0</v>
      </c>
      <c r="K373" s="224" t="s">
        <v>1</v>
      </c>
      <c r="L373" s="42"/>
      <c r="M373" s="229" t="s">
        <v>1</v>
      </c>
      <c r="N373" s="230" t="s">
        <v>41</v>
      </c>
      <c r="O373" s="85"/>
      <c r="P373" s="231">
        <f>O373*H373</f>
        <v>0</v>
      </c>
      <c r="Q373" s="231">
        <v>0</v>
      </c>
      <c r="R373" s="231">
        <f>Q373*H373</f>
        <v>0</v>
      </c>
      <c r="S373" s="231">
        <v>0</v>
      </c>
      <c r="T373" s="232">
        <f>S373*H373</f>
        <v>0</v>
      </c>
      <c r="AR373" s="233" t="s">
        <v>493</v>
      </c>
      <c r="AT373" s="233" t="s">
        <v>143</v>
      </c>
      <c r="AU373" s="233" t="s">
        <v>86</v>
      </c>
      <c r="AY373" s="16" t="s">
        <v>139</v>
      </c>
      <c r="BE373" s="234">
        <f>IF(N373="základní",J373,0)</f>
        <v>0</v>
      </c>
      <c r="BF373" s="234">
        <f>IF(N373="snížená",J373,0)</f>
        <v>0</v>
      </c>
      <c r="BG373" s="234">
        <f>IF(N373="zákl. přenesená",J373,0)</f>
        <v>0</v>
      </c>
      <c r="BH373" s="234">
        <f>IF(N373="sníž. přenesená",J373,0)</f>
        <v>0</v>
      </c>
      <c r="BI373" s="234">
        <f>IF(N373="nulová",J373,0)</f>
        <v>0</v>
      </c>
      <c r="BJ373" s="16" t="s">
        <v>84</v>
      </c>
      <c r="BK373" s="234">
        <f>ROUND(I373*H373,2)</f>
        <v>0</v>
      </c>
      <c r="BL373" s="16" t="s">
        <v>493</v>
      </c>
      <c r="BM373" s="233" t="s">
        <v>797</v>
      </c>
    </row>
    <row r="374" s="1" customFormat="1">
      <c r="B374" s="37"/>
      <c r="C374" s="38"/>
      <c r="D374" s="237" t="s">
        <v>352</v>
      </c>
      <c r="E374" s="38"/>
      <c r="F374" s="279" t="s">
        <v>798</v>
      </c>
      <c r="G374" s="38"/>
      <c r="H374" s="38"/>
      <c r="I374" s="138"/>
      <c r="J374" s="38"/>
      <c r="K374" s="38"/>
      <c r="L374" s="42"/>
      <c r="M374" s="280"/>
      <c r="N374" s="85"/>
      <c r="O374" s="85"/>
      <c r="P374" s="85"/>
      <c r="Q374" s="85"/>
      <c r="R374" s="85"/>
      <c r="S374" s="85"/>
      <c r="T374" s="86"/>
      <c r="AT374" s="16" t="s">
        <v>352</v>
      </c>
      <c r="AU374" s="16" t="s">
        <v>86</v>
      </c>
    </row>
    <row r="375" s="1" customFormat="1" ht="16.5" customHeight="1">
      <c r="B375" s="37"/>
      <c r="C375" s="222" t="s">
        <v>799</v>
      </c>
      <c r="D375" s="222" t="s">
        <v>143</v>
      </c>
      <c r="E375" s="223" t="s">
        <v>522</v>
      </c>
      <c r="F375" s="224" t="s">
        <v>800</v>
      </c>
      <c r="G375" s="225" t="s">
        <v>336</v>
      </c>
      <c r="H375" s="226">
        <v>5</v>
      </c>
      <c r="I375" s="227"/>
      <c r="J375" s="228">
        <f>ROUND(I375*H375,2)</f>
        <v>0</v>
      </c>
      <c r="K375" s="224" t="s">
        <v>1</v>
      </c>
      <c r="L375" s="42"/>
      <c r="M375" s="229" t="s">
        <v>1</v>
      </c>
      <c r="N375" s="230" t="s">
        <v>41</v>
      </c>
      <c r="O375" s="85"/>
      <c r="P375" s="231">
        <f>O375*H375</f>
        <v>0</v>
      </c>
      <c r="Q375" s="231">
        <v>0</v>
      </c>
      <c r="R375" s="231">
        <f>Q375*H375</f>
        <v>0</v>
      </c>
      <c r="S375" s="231">
        <v>0</v>
      </c>
      <c r="T375" s="232">
        <f>S375*H375</f>
        <v>0</v>
      </c>
      <c r="AR375" s="233" t="s">
        <v>493</v>
      </c>
      <c r="AT375" s="233" t="s">
        <v>143</v>
      </c>
      <c r="AU375" s="233" t="s">
        <v>86</v>
      </c>
      <c r="AY375" s="16" t="s">
        <v>139</v>
      </c>
      <c r="BE375" s="234">
        <f>IF(N375="základní",J375,0)</f>
        <v>0</v>
      </c>
      <c r="BF375" s="234">
        <f>IF(N375="snížená",J375,0)</f>
        <v>0</v>
      </c>
      <c r="BG375" s="234">
        <f>IF(N375="zákl. přenesená",J375,0)</f>
        <v>0</v>
      </c>
      <c r="BH375" s="234">
        <f>IF(N375="sníž. přenesená",J375,0)</f>
        <v>0</v>
      </c>
      <c r="BI375" s="234">
        <f>IF(N375="nulová",J375,0)</f>
        <v>0</v>
      </c>
      <c r="BJ375" s="16" t="s">
        <v>84</v>
      </c>
      <c r="BK375" s="234">
        <f>ROUND(I375*H375,2)</f>
        <v>0</v>
      </c>
      <c r="BL375" s="16" t="s">
        <v>493</v>
      </c>
      <c r="BM375" s="233" t="s">
        <v>801</v>
      </c>
    </row>
    <row r="376" s="1" customFormat="1">
      <c r="B376" s="37"/>
      <c r="C376" s="38"/>
      <c r="D376" s="237" t="s">
        <v>352</v>
      </c>
      <c r="E376" s="38"/>
      <c r="F376" s="279" t="s">
        <v>802</v>
      </c>
      <c r="G376" s="38"/>
      <c r="H376" s="38"/>
      <c r="I376" s="138"/>
      <c r="J376" s="38"/>
      <c r="K376" s="38"/>
      <c r="L376" s="42"/>
      <c r="M376" s="280"/>
      <c r="N376" s="85"/>
      <c r="O376" s="85"/>
      <c r="P376" s="85"/>
      <c r="Q376" s="85"/>
      <c r="R376" s="85"/>
      <c r="S376" s="85"/>
      <c r="T376" s="86"/>
      <c r="AT376" s="16" t="s">
        <v>352</v>
      </c>
      <c r="AU376" s="16" t="s">
        <v>86</v>
      </c>
    </row>
    <row r="377" s="1" customFormat="1" ht="16.5" customHeight="1">
      <c r="B377" s="37"/>
      <c r="C377" s="222" t="s">
        <v>803</v>
      </c>
      <c r="D377" s="222" t="s">
        <v>143</v>
      </c>
      <c r="E377" s="223" t="s">
        <v>528</v>
      </c>
      <c r="F377" s="224" t="s">
        <v>804</v>
      </c>
      <c r="G377" s="225" t="s">
        <v>336</v>
      </c>
      <c r="H377" s="226">
        <v>6</v>
      </c>
      <c r="I377" s="227"/>
      <c r="J377" s="228">
        <f>ROUND(I377*H377,2)</f>
        <v>0</v>
      </c>
      <c r="K377" s="224" t="s">
        <v>1</v>
      </c>
      <c r="L377" s="42"/>
      <c r="M377" s="229" t="s">
        <v>1</v>
      </c>
      <c r="N377" s="230" t="s">
        <v>41</v>
      </c>
      <c r="O377" s="85"/>
      <c r="P377" s="231">
        <f>O377*H377</f>
        <v>0</v>
      </c>
      <c r="Q377" s="231">
        <v>0</v>
      </c>
      <c r="R377" s="231">
        <f>Q377*H377</f>
        <v>0</v>
      </c>
      <c r="S377" s="231">
        <v>0</v>
      </c>
      <c r="T377" s="232">
        <f>S377*H377</f>
        <v>0</v>
      </c>
      <c r="AR377" s="233" t="s">
        <v>493</v>
      </c>
      <c r="AT377" s="233" t="s">
        <v>143</v>
      </c>
      <c r="AU377" s="233" t="s">
        <v>86</v>
      </c>
      <c r="AY377" s="16" t="s">
        <v>139</v>
      </c>
      <c r="BE377" s="234">
        <f>IF(N377="základní",J377,0)</f>
        <v>0</v>
      </c>
      <c r="BF377" s="234">
        <f>IF(N377="snížená",J377,0)</f>
        <v>0</v>
      </c>
      <c r="BG377" s="234">
        <f>IF(N377="zákl. přenesená",J377,0)</f>
        <v>0</v>
      </c>
      <c r="BH377" s="234">
        <f>IF(N377="sníž. přenesená",J377,0)</f>
        <v>0</v>
      </c>
      <c r="BI377" s="234">
        <f>IF(N377="nulová",J377,0)</f>
        <v>0</v>
      </c>
      <c r="BJ377" s="16" t="s">
        <v>84</v>
      </c>
      <c r="BK377" s="234">
        <f>ROUND(I377*H377,2)</f>
        <v>0</v>
      </c>
      <c r="BL377" s="16" t="s">
        <v>493</v>
      </c>
      <c r="BM377" s="233" t="s">
        <v>805</v>
      </c>
    </row>
    <row r="378" s="1" customFormat="1">
      <c r="B378" s="37"/>
      <c r="C378" s="38"/>
      <c r="D378" s="237" t="s">
        <v>352</v>
      </c>
      <c r="E378" s="38"/>
      <c r="F378" s="279" t="s">
        <v>806</v>
      </c>
      <c r="G378" s="38"/>
      <c r="H378" s="38"/>
      <c r="I378" s="138"/>
      <c r="J378" s="38"/>
      <c r="K378" s="38"/>
      <c r="L378" s="42"/>
      <c r="M378" s="280"/>
      <c r="N378" s="85"/>
      <c r="O378" s="85"/>
      <c r="P378" s="85"/>
      <c r="Q378" s="85"/>
      <c r="R378" s="85"/>
      <c r="S378" s="85"/>
      <c r="T378" s="86"/>
      <c r="AT378" s="16" t="s">
        <v>352</v>
      </c>
      <c r="AU378" s="16" t="s">
        <v>86</v>
      </c>
    </row>
    <row r="379" s="1" customFormat="1" ht="16.5" customHeight="1">
      <c r="B379" s="37"/>
      <c r="C379" s="222" t="s">
        <v>807</v>
      </c>
      <c r="D379" s="222" t="s">
        <v>143</v>
      </c>
      <c r="E379" s="223" t="s">
        <v>533</v>
      </c>
      <c r="F379" s="224" t="s">
        <v>808</v>
      </c>
      <c r="G379" s="225" t="s">
        <v>336</v>
      </c>
      <c r="H379" s="226">
        <v>6</v>
      </c>
      <c r="I379" s="227"/>
      <c r="J379" s="228">
        <f>ROUND(I379*H379,2)</f>
        <v>0</v>
      </c>
      <c r="K379" s="224" t="s">
        <v>1</v>
      </c>
      <c r="L379" s="42"/>
      <c r="M379" s="229" t="s">
        <v>1</v>
      </c>
      <c r="N379" s="230" t="s">
        <v>41</v>
      </c>
      <c r="O379" s="85"/>
      <c r="P379" s="231">
        <f>O379*H379</f>
        <v>0</v>
      </c>
      <c r="Q379" s="231">
        <v>0</v>
      </c>
      <c r="R379" s="231">
        <f>Q379*H379</f>
        <v>0</v>
      </c>
      <c r="S379" s="231">
        <v>0</v>
      </c>
      <c r="T379" s="232">
        <f>S379*H379</f>
        <v>0</v>
      </c>
      <c r="AR379" s="233" t="s">
        <v>493</v>
      </c>
      <c r="AT379" s="233" t="s">
        <v>143</v>
      </c>
      <c r="AU379" s="233" t="s">
        <v>86</v>
      </c>
      <c r="AY379" s="16" t="s">
        <v>139</v>
      </c>
      <c r="BE379" s="234">
        <f>IF(N379="základní",J379,0)</f>
        <v>0</v>
      </c>
      <c r="BF379" s="234">
        <f>IF(N379="snížená",J379,0)</f>
        <v>0</v>
      </c>
      <c r="BG379" s="234">
        <f>IF(N379="zákl. přenesená",J379,0)</f>
        <v>0</v>
      </c>
      <c r="BH379" s="234">
        <f>IF(N379="sníž. přenesená",J379,0)</f>
        <v>0</v>
      </c>
      <c r="BI379" s="234">
        <f>IF(N379="nulová",J379,0)</f>
        <v>0</v>
      </c>
      <c r="BJ379" s="16" t="s">
        <v>84</v>
      </c>
      <c r="BK379" s="234">
        <f>ROUND(I379*H379,2)</f>
        <v>0</v>
      </c>
      <c r="BL379" s="16" t="s">
        <v>493</v>
      </c>
      <c r="BM379" s="233" t="s">
        <v>809</v>
      </c>
    </row>
    <row r="380" s="1" customFormat="1">
      <c r="B380" s="37"/>
      <c r="C380" s="38"/>
      <c r="D380" s="237" t="s">
        <v>352</v>
      </c>
      <c r="E380" s="38"/>
      <c r="F380" s="279" t="s">
        <v>810</v>
      </c>
      <c r="G380" s="38"/>
      <c r="H380" s="38"/>
      <c r="I380" s="138"/>
      <c r="J380" s="38"/>
      <c r="K380" s="38"/>
      <c r="L380" s="42"/>
      <c r="M380" s="280"/>
      <c r="N380" s="85"/>
      <c r="O380" s="85"/>
      <c r="P380" s="85"/>
      <c r="Q380" s="85"/>
      <c r="R380" s="85"/>
      <c r="S380" s="85"/>
      <c r="T380" s="86"/>
      <c r="AT380" s="16" t="s">
        <v>352</v>
      </c>
      <c r="AU380" s="16" t="s">
        <v>86</v>
      </c>
    </row>
    <row r="381" s="1" customFormat="1" ht="16.5" customHeight="1">
      <c r="B381" s="37"/>
      <c r="C381" s="222" t="s">
        <v>811</v>
      </c>
      <c r="D381" s="222" t="s">
        <v>143</v>
      </c>
      <c r="E381" s="223" t="s">
        <v>538</v>
      </c>
      <c r="F381" s="224" t="s">
        <v>812</v>
      </c>
      <c r="G381" s="225" t="s">
        <v>336</v>
      </c>
      <c r="H381" s="226">
        <v>2</v>
      </c>
      <c r="I381" s="227"/>
      <c r="J381" s="228">
        <f>ROUND(I381*H381,2)</f>
        <v>0</v>
      </c>
      <c r="K381" s="224" t="s">
        <v>1</v>
      </c>
      <c r="L381" s="42"/>
      <c r="M381" s="229" t="s">
        <v>1</v>
      </c>
      <c r="N381" s="230" t="s">
        <v>41</v>
      </c>
      <c r="O381" s="85"/>
      <c r="P381" s="231">
        <f>O381*H381</f>
        <v>0</v>
      </c>
      <c r="Q381" s="231">
        <v>0</v>
      </c>
      <c r="R381" s="231">
        <f>Q381*H381</f>
        <v>0</v>
      </c>
      <c r="S381" s="231">
        <v>0</v>
      </c>
      <c r="T381" s="232">
        <f>S381*H381</f>
        <v>0</v>
      </c>
      <c r="AR381" s="233" t="s">
        <v>493</v>
      </c>
      <c r="AT381" s="233" t="s">
        <v>143</v>
      </c>
      <c r="AU381" s="233" t="s">
        <v>86</v>
      </c>
      <c r="AY381" s="16" t="s">
        <v>139</v>
      </c>
      <c r="BE381" s="234">
        <f>IF(N381="základní",J381,0)</f>
        <v>0</v>
      </c>
      <c r="BF381" s="234">
        <f>IF(N381="snížená",J381,0)</f>
        <v>0</v>
      </c>
      <c r="BG381" s="234">
        <f>IF(N381="zákl. přenesená",J381,0)</f>
        <v>0</v>
      </c>
      <c r="BH381" s="234">
        <f>IF(N381="sníž. přenesená",J381,0)</f>
        <v>0</v>
      </c>
      <c r="BI381" s="234">
        <f>IF(N381="nulová",J381,0)</f>
        <v>0</v>
      </c>
      <c r="BJ381" s="16" t="s">
        <v>84</v>
      </c>
      <c r="BK381" s="234">
        <f>ROUND(I381*H381,2)</f>
        <v>0</v>
      </c>
      <c r="BL381" s="16" t="s">
        <v>493</v>
      </c>
      <c r="BM381" s="233" t="s">
        <v>813</v>
      </c>
    </row>
    <row r="382" s="1" customFormat="1">
      <c r="B382" s="37"/>
      <c r="C382" s="38"/>
      <c r="D382" s="237" t="s">
        <v>352</v>
      </c>
      <c r="E382" s="38"/>
      <c r="F382" s="279" t="s">
        <v>814</v>
      </c>
      <c r="G382" s="38"/>
      <c r="H382" s="38"/>
      <c r="I382" s="138"/>
      <c r="J382" s="38"/>
      <c r="K382" s="38"/>
      <c r="L382" s="42"/>
      <c r="M382" s="280"/>
      <c r="N382" s="85"/>
      <c r="O382" s="85"/>
      <c r="P382" s="85"/>
      <c r="Q382" s="85"/>
      <c r="R382" s="85"/>
      <c r="S382" s="85"/>
      <c r="T382" s="86"/>
      <c r="AT382" s="16" t="s">
        <v>352</v>
      </c>
      <c r="AU382" s="16" t="s">
        <v>86</v>
      </c>
    </row>
    <row r="383" s="11" customFormat="1" ht="22.8" customHeight="1">
      <c r="B383" s="206"/>
      <c r="C383" s="207"/>
      <c r="D383" s="208" t="s">
        <v>75</v>
      </c>
      <c r="E383" s="220" t="s">
        <v>562</v>
      </c>
      <c r="F383" s="220" t="s">
        <v>563</v>
      </c>
      <c r="G383" s="207"/>
      <c r="H383" s="207"/>
      <c r="I383" s="210"/>
      <c r="J383" s="221">
        <f>BK383</f>
        <v>0</v>
      </c>
      <c r="K383" s="207"/>
      <c r="L383" s="212"/>
      <c r="M383" s="213"/>
      <c r="N383" s="214"/>
      <c r="O383" s="214"/>
      <c r="P383" s="215">
        <f>P384+SUM(P385:P387)+P389+P394+P398+P400+P402</f>
        <v>0</v>
      </c>
      <c r="Q383" s="214"/>
      <c r="R383" s="215">
        <f>R384+SUM(R385:R387)+R389+R394+R398+R400+R402</f>
        <v>0</v>
      </c>
      <c r="S383" s="214"/>
      <c r="T383" s="216">
        <f>T384+SUM(T385:T387)+T389+T394+T398+T400+T402</f>
        <v>0</v>
      </c>
      <c r="AR383" s="217" t="s">
        <v>440</v>
      </c>
      <c r="AT383" s="218" t="s">
        <v>75</v>
      </c>
      <c r="AU383" s="218" t="s">
        <v>84</v>
      </c>
      <c r="AY383" s="217" t="s">
        <v>139</v>
      </c>
      <c r="BK383" s="219">
        <f>BK384+SUM(BK385:BK387)+BK389+BK394+BK398+BK400+BK402</f>
        <v>0</v>
      </c>
    </row>
    <row r="384" s="1" customFormat="1" ht="16.5" customHeight="1">
      <c r="B384" s="37"/>
      <c r="C384" s="222" t="s">
        <v>815</v>
      </c>
      <c r="D384" s="222" t="s">
        <v>143</v>
      </c>
      <c r="E384" s="223" t="s">
        <v>565</v>
      </c>
      <c r="F384" s="224" t="s">
        <v>566</v>
      </c>
      <c r="G384" s="225" t="s">
        <v>336</v>
      </c>
      <c r="H384" s="226">
        <v>1</v>
      </c>
      <c r="I384" s="227"/>
      <c r="J384" s="228">
        <f>ROUND(I384*H384,2)</f>
        <v>0</v>
      </c>
      <c r="K384" s="224" t="s">
        <v>1</v>
      </c>
      <c r="L384" s="42"/>
      <c r="M384" s="229" t="s">
        <v>1</v>
      </c>
      <c r="N384" s="230" t="s">
        <v>41</v>
      </c>
      <c r="O384" s="85"/>
      <c r="P384" s="231">
        <f>O384*H384</f>
        <v>0</v>
      </c>
      <c r="Q384" s="231">
        <v>0</v>
      </c>
      <c r="R384" s="231">
        <f>Q384*H384</f>
        <v>0</v>
      </c>
      <c r="S384" s="231">
        <v>0</v>
      </c>
      <c r="T384" s="232">
        <f>S384*H384</f>
        <v>0</v>
      </c>
      <c r="AR384" s="233" t="s">
        <v>493</v>
      </c>
      <c r="AT384" s="233" t="s">
        <v>143</v>
      </c>
      <c r="AU384" s="233" t="s">
        <v>86</v>
      </c>
      <c r="AY384" s="16" t="s">
        <v>139</v>
      </c>
      <c r="BE384" s="234">
        <f>IF(N384="základní",J384,0)</f>
        <v>0</v>
      </c>
      <c r="BF384" s="234">
        <f>IF(N384="snížená",J384,0)</f>
        <v>0</v>
      </c>
      <c r="BG384" s="234">
        <f>IF(N384="zákl. přenesená",J384,0)</f>
        <v>0</v>
      </c>
      <c r="BH384" s="234">
        <f>IF(N384="sníž. přenesená",J384,0)</f>
        <v>0</v>
      </c>
      <c r="BI384" s="234">
        <f>IF(N384="nulová",J384,0)</f>
        <v>0</v>
      </c>
      <c r="BJ384" s="16" t="s">
        <v>84</v>
      </c>
      <c r="BK384" s="234">
        <f>ROUND(I384*H384,2)</f>
        <v>0</v>
      </c>
      <c r="BL384" s="16" t="s">
        <v>493</v>
      </c>
      <c r="BM384" s="233" t="s">
        <v>816</v>
      </c>
    </row>
    <row r="385" s="1" customFormat="1" ht="16.5" customHeight="1">
      <c r="B385" s="37"/>
      <c r="C385" s="222" t="s">
        <v>276</v>
      </c>
      <c r="D385" s="222" t="s">
        <v>143</v>
      </c>
      <c r="E385" s="223" t="s">
        <v>569</v>
      </c>
      <c r="F385" s="224" t="s">
        <v>570</v>
      </c>
      <c r="G385" s="225" t="s">
        <v>571</v>
      </c>
      <c r="H385" s="226">
        <v>1</v>
      </c>
      <c r="I385" s="227"/>
      <c r="J385" s="228">
        <f>ROUND(I385*H385,2)</f>
        <v>0</v>
      </c>
      <c r="K385" s="224" t="s">
        <v>1</v>
      </c>
      <c r="L385" s="42"/>
      <c r="M385" s="229" t="s">
        <v>1</v>
      </c>
      <c r="N385" s="230" t="s">
        <v>41</v>
      </c>
      <c r="O385" s="85"/>
      <c r="P385" s="231">
        <f>O385*H385</f>
        <v>0</v>
      </c>
      <c r="Q385" s="231">
        <v>0</v>
      </c>
      <c r="R385" s="231">
        <f>Q385*H385</f>
        <v>0</v>
      </c>
      <c r="S385" s="231">
        <v>0</v>
      </c>
      <c r="T385" s="232">
        <f>S385*H385</f>
        <v>0</v>
      </c>
      <c r="AR385" s="233" t="s">
        <v>493</v>
      </c>
      <c r="AT385" s="233" t="s">
        <v>143</v>
      </c>
      <c r="AU385" s="233" t="s">
        <v>86</v>
      </c>
      <c r="AY385" s="16" t="s">
        <v>139</v>
      </c>
      <c r="BE385" s="234">
        <f>IF(N385="základní",J385,0)</f>
        <v>0</v>
      </c>
      <c r="BF385" s="234">
        <f>IF(N385="snížená",J385,0)</f>
        <v>0</v>
      </c>
      <c r="BG385" s="234">
        <f>IF(N385="zákl. přenesená",J385,0)</f>
        <v>0</v>
      </c>
      <c r="BH385" s="234">
        <f>IF(N385="sníž. přenesená",J385,0)</f>
        <v>0</v>
      </c>
      <c r="BI385" s="234">
        <f>IF(N385="nulová",J385,0)</f>
        <v>0</v>
      </c>
      <c r="BJ385" s="16" t="s">
        <v>84</v>
      </c>
      <c r="BK385" s="234">
        <f>ROUND(I385*H385,2)</f>
        <v>0</v>
      </c>
      <c r="BL385" s="16" t="s">
        <v>493</v>
      </c>
      <c r="BM385" s="233" t="s">
        <v>817</v>
      </c>
    </row>
    <row r="386" s="1" customFormat="1" ht="16.5" customHeight="1">
      <c r="B386" s="37"/>
      <c r="C386" s="222" t="s">
        <v>272</v>
      </c>
      <c r="D386" s="222" t="s">
        <v>143</v>
      </c>
      <c r="E386" s="223" t="s">
        <v>574</v>
      </c>
      <c r="F386" s="224" t="s">
        <v>575</v>
      </c>
      <c r="G386" s="225" t="s">
        <v>571</v>
      </c>
      <c r="H386" s="226">
        <v>1</v>
      </c>
      <c r="I386" s="227"/>
      <c r="J386" s="228">
        <f>ROUND(I386*H386,2)</f>
        <v>0</v>
      </c>
      <c r="K386" s="224" t="s">
        <v>1</v>
      </c>
      <c r="L386" s="42"/>
      <c r="M386" s="229" t="s">
        <v>1</v>
      </c>
      <c r="N386" s="230" t="s">
        <v>41</v>
      </c>
      <c r="O386" s="85"/>
      <c r="P386" s="231">
        <f>O386*H386</f>
        <v>0</v>
      </c>
      <c r="Q386" s="231">
        <v>0</v>
      </c>
      <c r="R386" s="231">
        <f>Q386*H386</f>
        <v>0</v>
      </c>
      <c r="S386" s="231">
        <v>0</v>
      </c>
      <c r="T386" s="232">
        <f>S386*H386</f>
        <v>0</v>
      </c>
      <c r="AR386" s="233" t="s">
        <v>493</v>
      </c>
      <c r="AT386" s="233" t="s">
        <v>143</v>
      </c>
      <c r="AU386" s="233" t="s">
        <v>86</v>
      </c>
      <c r="AY386" s="16" t="s">
        <v>139</v>
      </c>
      <c r="BE386" s="234">
        <f>IF(N386="základní",J386,0)</f>
        <v>0</v>
      </c>
      <c r="BF386" s="234">
        <f>IF(N386="snížená",J386,0)</f>
        <v>0</v>
      </c>
      <c r="BG386" s="234">
        <f>IF(N386="zákl. přenesená",J386,0)</f>
        <v>0</v>
      </c>
      <c r="BH386" s="234">
        <f>IF(N386="sníž. přenesená",J386,0)</f>
        <v>0</v>
      </c>
      <c r="BI386" s="234">
        <f>IF(N386="nulová",J386,0)</f>
        <v>0</v>
      </c>
      <c r="BJ386" s="16" t="s">
        <v>84</v>
      </c>
      <c r="BK386" s="234">
        <f>ROUND(I386*H386,2)</f>
        <v>0</v>
      </c>
      <c r="BL386" s="16" t="s">
        <v>493</v>
      </c>
      <c r="BM386" s="233" t="s">
        <v>818</v>
      </c>
    </row>
    <row r="387" s="11" customFormat="1" ht="20.88" customHeight="1">
      <c r="B387" s="206"/>
      <c r="C387" s="207"/>
      <c r="D387" s="208" t="s">
        <v>75</v>
      </c>
      <c r="E387" s="220" t="s">
        <v>577</v>
      </c>
      <c r="F387" s="220" t="s">
        <v>578</v>
      </c>
      <c r="G387" s="207"/>
      <c r="H387" s="207"/>
      <c r="I387" s="210"/>
      <c r="J387" s="221">
        <f>BK387</f>
        <v>0</v>
      </c>
      <c r="K387" s="207"/>
      <c r="L387" s="212"/>
      <c r="M387" s="213"/>
      <c r="N387" s="214"/>
      <c r="O387" s="214"/>
      <c r="P387" s="215">
        <f>P388</f>
        <v>0</v>
      </c>
      <c r="Q387" s="214"/>
      <c r="R387" s="215">
        <f>R388</f>
        <v>0</v>
      </c>
      <c r="S387" s="214"/>
      <c r="T387" s="216">
        <f>T388</f>
        <v>0</v>
      </c>
      <c r="AR387" s="217" t="s">
        <v>440</v>
      </c>
      <c r="AT387" s="218" t="s">
        <v>75</v>
      </c>
      <c r="AU387" s="218" t="s">
        <v>86</v>
      </c>
      <c r="AY387" s="217" t="s">
        <v>139</v>
      </c>
      <c r="BK387" s="219">
        <f>BK388</f>
        <v>0</v>
      </c>
    </row>
    <row r="388" s="1" customFormat="1" ht="16.5" customHeight="1">
      <c r="B388" s="37"/>
      <c r="C388" s="222" t="s">
        <v>244</v>
      </c>
      <c r="D388" s="222" t="s">
        <v>143</v>
      </c>
      <c r="E388" s="223" t="s">
        <v>580</v>
      </c>
      <c r="F388" s="224" t="s">
        <v>581</v>
      </c>
      <c r="G388" s="225" t="s">
        <v>571</v>
      </c>
      <c r="H388" s="226">
        <v>1</v>
      </c>
      <c r="I388" s="227"/>
      <c r="J388" s="228">
        <f>ROUND(I388*H388,2)</f>
        <v>0</v>
      </c>
      <c r="K388" s="224" t="s">
        <v>292</v>
      </c>
      <c r="L388" s="42"/>
      <c r="M388" s="229" t="s">
        <v>1</v>
      </c>
      <c r="N388" s="230" t="s">
        <v>41</v>
      </c>
      <c r="O388" s="85"/>
      <c r="P388" s="231">
        <f>O388*H388</f>
        <v>0</v>
      </c>
      <c r="Q388" s="231">
        <v>0</v>
      </c>
      <c r="R388" s="231">
        <f>Q388*H388</f>
        <v>0</v>
      </c>
      <c r="S388" s="231">
        <v>0</v>
      </c>
      <c r="T388" s="232">
        <f>S388*H388</f>
        <v>0</v>
      </c>
      <c r="AR388" s="233" t="s">
        <v>582</v>
      </c>
      <c r="AT388" s="233" t="s">
        <v>143</v>
      </c>
      <c r="AU388" s="233" t="s">
        <v>224</v>
      </c>
      <c r="AY388" s="16" t="s">
        <v>139</v>
      </c>
      <c r="BE388" s="234">
        <f>IF(N388="základní",J388,0)</f>
        <v>0</v>
      </c>
      <c r="BF388" s="234">
        <f>IF(N388="snížená",J388,0)</f>
        <v>0</v>
      </c>
      <c r="BG388" s="234">
        <f>IF(N388="zákl. přenesená",J388,0)</f>
        <v>0</v>
      </c>
      <c r="BH388" s="234">
        <f>IF(N388="sníž. přenesená",J388,0)</f>
        <v>0</v>
      </c>
      <c r="BI388" s="234">
        <f>IF(N388="nulová",J388,0)</f>
        <v>0</v>
      </c>
      <c r="BJ388" s="16" t="s">
        <v>84</v>
      </c>
      <c r="BK388" s="234">
        <f>ROUND(I388*H388,2)</f>
        <v>0</v>
      </c>
      <c r="BL388" s="16" t="s">
        <v>582</v>
      </c>
      <c r="BM388" s="233" t="s">
        <v>819</v>
      </c>
    </row>
    <row r="389" s="11" customFormat="1" ht="20.88" customHeight="1">
      <c r="B389" s="206"/>
      <c r="C389" s="207"/>
      <c r="D389" s="208" t="s">
        <v>75</v>
      </c>
      <c r="E389" s="220" t="s">
        <v>584</v>
      </c>
      <c r="F389" s="220" t="s">
        <v>585</v>
      </c>
      <c r="G389" s="207"/>
      <c r="H389" s="207"/>
      <c r="I389" s="210"/>
      <c r="J389" s="221">
        <f>BK389</f>
        <v>0</v>
      </c>
      <c r="K389" s="207"/>
      <c r="L389" s="212"/>
      <c r="M389" s="213"/>
      <c r="N389" s="214"/>
      <c r="O389" s="214"/>
      <c r="P389" s="215">
        <f>SUM(P390:P393)</f>
        <v>0</v>
      </c>
      <c r="Q389" s="214"/>
      <c r="R389" s="215">
        <f>SUM(R390:R393)</f>
        <v>0</v>
      </c>
      <c r="S389" s="214"/>
      <c r="T389" s="216">
        <f>SUM(T390:T393)</f>
        <v>0</v>
      </c>
      <c r="AR389" s="217" t="s">
        <v>440</v>
      </c>
      <c r="AT389" s="218" t="s">
        <v>75</v>
      </c>
      <c r="AU389" s="218" t="s">
        <v>86</v>
      </c>
      <c r="AY389" s="217" t="s">
        <v>139</v>
      </c>
      <c r="BK389" s="219">
        <f>SUM(BK390:BK393)</f>
        <v>0</v>
      </c>
    </row>
    <row r="390" s="1" customFormat="1" ht="16.5" customHeight="1">
      <c r="B390" s="37"/>
      <c r="C390" s="222" t="s">
        <v>248</v>
      </c>
      <c r="D390" s="222" t="s">
        <v>143</v>
      </c>
      <c r="E390" s="223" t="s">
        <v>587</v>
      </c>
      <c r="F390" s="224" t="s">
        <v>585</v>
      </c>
      <c r="G390" s="225" t="s">
        <v>571</v>
      </c>
      <c r="H390" s="226">
        <v>1</v>
      </c>
      <c r="I390" s="227"/>
      <c r="J390" s="228">
        <f>ROUND(I390*H390,2)</f>
        <v>0</v>
      </c>
      <c r="K390" s="224" t="s">
        <v>292</v>
      </c>
      <c r="L390" s="42"/>
      <c r="M390" s="229" t="s">
        <v>1</v>
      </c>
      <c r="N390" s="230" t="s">
        <v>41</v>
      </c>
      <c r="O390" s="85"/>
      <c r="P390" s="231">
        <f>O390*H390</f>
        <v>0</v>
      </c>
      <c r="Q390" s="231">
        <v>0</v>
      </c>
      <c r="R390" s="231">
        <f>Q390*H390</f>
        <v>0</v>
      </c>
      <c r="S390" s="231">
        <v>0</v>
      </c>
      <c r="T390" s="232">
        <f>S390*H390</f>
        <v>0</v>
      </c>
      <c r="AR390" s="233" t="s">
        <v>582</v>
      </c>
      <c r="AT390" s="233" t="s">
        <v>143</v>
      </c>
      <c r="AU390" s="233" t="s">
        <v>224</v>
      </c>
      <c r="AY390" s="16" t="s">
        <v>139</v>
      </c>
      <c r="BE390" s="234">
        <f>IF(N390="základní",J390,0)</f>
        <v>0</v>
      </c>
      <c r="BF390" s="234">
        <f>IF(N390="snížená",J390,0)</f>
        <v>0</v>
      </c>
      <c r="BG390" s="234">
        <f>IF(N390="zákl. přenesená",J390,0)</f>
        <v>0</v>
      </c>
      <c r="BH390" s="234">
        <f>IF(N390="sníž. přenesená",J390,0)</f>
        <v>0</v>
      </c>
      <c r="BI390" s="234">
        <f>IF(N390="nulová",J390,0)</f>
        <v>0</v>
      </c>
      <c r="BJ390" s="16" t="s">
        <v>84</v>
      </c>
      <c r="BK390" s="234">
        <f>ROUND(I390*H390,2)</f>
        <v>0</v>
      </c>
      <c r="BL390" s="16" t="s">
        <v>582</v>
      </c>
      <c r="BM390" s="233" t="s">
        <v>820</v>
      </c>
    </row>
    <row r="391" s="1" customFormat="1" ht="16.5" customHeight="1">
      <c r="B391" s="37"/>
      <c r="C391" s="222" t="s">
        <v>253</v>
      </c>
      <c r="D391" s="222" t="s">
        <v>143</v>
      </c>
      <c r="E391" s="223" t="s">
        <v>590</v>
      </c>
      <c r="F391" s="224" t="s">
        <v>591</v>
      </c>
      <c r="G391" s="225" t="s">
        <v>571</v>
      </c>
      <c r="H391" s="226">
        <v>1</v>
      </c>
      <c r="I391" s="227"/>
      <c r="J391" s="228">
        <f>ROUND(I391*H391,2)</f>
        <v>0</v>
      </c>
      <c r="K391" s="224" t="s">
        <v>292</v>
      </c>
      <c r="L391" s="42"/>
      <c r="M391" s="229" t="s">
        <v>1</v>
      </c>
      <c r="N391" s="230" t="s">
        <v>41</v>
      </c>
      <c r="O391" s="85"/>
      <c r="P391" s="231">
        <f>O391*H391</f>
        <v>0</v>
      </c>
      <c r="Q391" s="231">
        <v>0</v>
      </c>
      <c r="R391" s="231">
        <f>Q391*H391</f>
        <v>0</v>
      </c>
      <c r="S391" s="231">
        <v>0</v>
      </c>
      <c r="T391" s="232">
        <f>S391*H391</f>
        <v>0</v>
      </c>
      <c r="AR391" s="233" t="s">
        <v>582</v>
      </c>
      <c r="AT391" s="233" t="s">
        <v>143</v>
      </c>
      <c r="AU391" s="233" t="s">
        <v>224</v>
      </c>
      <c r="AY391" s="16" t="s">
        <v>139</v>
      </c>
      <c r="BE391" s="234">
        <f>IF(N391="základní",J391,0)</f>
        <v>0</v>
      </c>
      <c r="BF391" s="234">
        <f>IF(N391="snížená",J391,0)</f>
        <v>0</v>
      </c>
      <c r="BG391" s="234">
        <f>IF(N391="zákl. přenesená",J391,0)</f>
        <v>0</v>
      </c>
      <c r="BH391" s="234">
        <f>IF(N391="sníž. přenesená",J391,0)</f>
        <v>0</v>
      </c>
      <c r="BI391" s="234">
        <f>IF(N391="nulová",J391,0)</f>
        <v>0</v>
      </c>
      <c r="BJ391" s="16" t="s">
        <v>84</v>
      </c>
      <c r="BK391" s="234">
        <f>ROUND(I391*H391,2)</f>
        <v>0</v>
      </c>
      <c r="BL391" s="16" t="s">
        <v>582</v>
      </c>
      <c r="BM391" s="233" t="s">
        <v>821</v>
      </c>
    </row>
    <row r="392" s="1" customFormat="1" ht="16.5" customHeight="1">
      <c r="B392" s="37"/>
      <c r="C392" s="222" t="s">
        <v>257</v>
      </c>
      <c r="D392" s="222" t="s">
        <v>143</v>
      </c>
      <c r="E392" s="223" t="s">
        <v>594</v>
      </c>
      <c r="F392" s="224" t="s">
        <v>595</v>
      </c>
      <c r="G392" s="225" t="s">
        <v>571</v>
      </c>
      <c r="H392" s="226">
        <v>1</v>
      </c>
      <c r="I392" s="227"/>
      <c r="J392" s="228">
        <f>ROUND(I392*H392,2)</f>
        <v>0</v>
      </c>
      <c r="K392" s="224" t="s">
        <v>292</v>
      </c>
      <c r="L392" s="42"/>
      <c r="M392" s="229" t="s">
        <v>1</v>
      </c>
      <c r="N392" s="230" t="s">
        <v>41</v>
      </c>
      <c r="O392" s="85"/>
      <c r="P392" s="231">
        <f>O392*H392</f>
        <v>0</v>
      </c>
      <c r="Q392" s="231">
        <v>0</v>
      </c>
      <c r="R392" s="231">
        <f>Q392*H392</f>
        <v>0</v>
      </c>
      <c r="S392" s="231">
        <v>0</v>
      </c>
      <c r="T392" s="232">
        <f>S392*H392</f>
        <v>0</v>
      </c>
      <c r="AR392" s="233" t="s">
        <v>582</v>
      </c>
      <c r="AT392" s="233" t="s">
        <v>143</v>
      </c>
      <c r="AU392" s="233" t="s">
        <v>224</v>
      </c>
      <c r="AY392" s="16" t="s">
        <v>139</v>
      </c>
      <c r="BE392" s="234">
        <f>IF(N392="základní",J392,0)</f>
        <v>0</v>
      </c>
      <c r="BF392" s="234">
        <f>IF(N392="snížená",J392,0)</f>
        <v>0</v>
      </c>
      <c r="BG392" s="234">
        <f>IF(N392="zákl. přenesená",J392,0)</f>
        <v>0</v>
      </c>
      <c r="BH392" s="234">
        <f>IF(N392="sníž. přenesená",J392,0)</f>
        <v>0</v>
      </c>
      <c r="BI392" s="234">
        <f>IF(N392="nulová",J392,0)</f>
        <v>0</v>
      </c>
      <c r="BJ392" s="16" t="s">
        <v>84</v>
      </c>
      <c r="BK392" s="234">
        <f>ROUND(I392*H392,2)</f>
        <v>0</v>
      </c>
      <c r="BL392" s="16" t="s">
        <v>582</v>
      </c>
      <c r="BM392" s="233" t="s">
        <v>822</v>
      </c>
    </row>
    <row r="393" s="1" customFormat="1" ht="16.5" customHeight="1">
      <c r="B393" s="37"/>
      <c r="C393" s="222" t="s">
        <v>262</v>
      </c>
      <c r="D393" s="222" t="s">
        <v>143</v>
      </c>
      <c r="E393" s="223" t="s">
        <v>598</v>
      </c>
      <c r="F393" s="224" t="s">
        <v>599</v>
      </c>
      <c r="G393" s="225" t="s">
        <v>336</v>
      </c>
      <c r="H393" s="226">
        <v>1</v>
      </c>
      <c r="I393" s="227"/>
      <c r="J393" s="228">
        <f>ROUND(I393*H393,2)</f>
        <v>0</v>
      </c>
      <c r="K393" s="224" t="s">
        <v>292</v>
      </c>
      <c r="L393" s="42"/>
      <c r="M393" s="229" t="s">
        <v>1</v>
      </c>
      <c r="N393" s="230" t="s">
        <v>41</v>
      </c>
      <c r="O393" s="85"/>
      <c r="P393" s="231">
        <f>O393*H393</f>
        <v>0</v>
      </c>
      <c r="Q393" s="231">
        <v>0</v>
      </c>
      <c r="R393" s="231">
        <f>Q393*H393</f>
        <v>0</v>
      </c>
      <c r="S393" s="231">
        <v>0</v>
      </c>
      <c r="T393" s="232">
        <f>S393*H393</f>
        <v>0</v>
      </c>
      <c r="AR393" s="233" t="s">
        <v>582</v>
      </c>
      <c r="AT393" s="233" t="s">
        <v>143</v>
      </c>
      <c r="AU393" s="233" t="s">
        <v>224</v>
      </c>
      <c r="AY393" s="16" t="s">
        <v>139</v>
      </c>
      <c r="BE393" s="234">
        <f>IF(N393="základní",J393,0)</f>
        <v>0</v>
      </c>
      <c r="BF393" s="234">
        <f>IF(N393="snížená",J393,0)</f>
        <v>0</v>
      </c>
      <c r="BG393" s="234">
        <f>IF(N393="zákl. přenesená",J393,0)</f>
        <v>0</v>
      </c>
      <c r="BH393" s="234">
        <f>IF(N393="sníž. přenesená",J393,0)</f>
        <v>0</v>
      </c>
      <c r="BI393" s="234">
        <f>IF(N393="nulová",J393,0)</f>
        <v>0</v>
      </c>
      <c r="BJ393" s="16" t="s">
        <v>84</v>
      </c>
      <c r="BK393" s="234">
        <f>ROUND(I393*H393,2)</f>
        <v>0</v>
      </c>
      <c r="BL393" s="16" t="s">
        <v>582</v>
      </c>
      <c r="BM393" s="233" t="s">
        <v>823</v>
      </c>
    </row>
    <row r="394" s="11" customFormat="1" ht="20.88" customHeight="1">
      <c r="B394" s="206"/>
      <c r="C394" s="207"/>
      <c r="D394" s="208" t="s">
        <v>75</v>
      </c>
      <c r="E394" s="220" t="s">
        <v>601</v>
      </c>
      <c r="F394" s="220" t="s">
        <v>602</v>
      </c>
      <c r="G394" s="207"/>
      <c r="H394" s="207"/>
      <c r="I394" s="210"/>
      <c r="J394" s="221">
        <f>BK394</f>
        <v>0</v>
      </c>
      <c r="K394" s="207"/>
      <c r="L394" s="212"/>
      <c r="M394" s="213"/>
      <c r="N394" s="214"/>
      <c r="O394" s="214"/>
      <c r="P394" s="215">
        <f>SUM(P395:P397)</f>
        <v>0</v>
      </c>
      <c r="Q394" s="214"/>
      <c r="R394" s="215">
        <f>SUM(R395:R397)</f>
        <v>0</v>
      </c>
      <c r="S394" s="214"/>
      <c r="T394" s="216">
        <f>SUM(T395:T397)</f>
        <v>0</v>
      </c>
      <c r="AR394" s="217" t="s">
        <v>440</v>
      </c>
      <c r="AT394" s="218" t="s">
        <v>75</v>
      </c>
      <c r="AU394" s="218" t="s">
        <v>86</v>
      </c>
      <c r="AY394" s="217" t="s">
        <v>139</v>
      </c>
      <c r="BK394" s="219">
        <f>SUM(BK395:BK397)</f>
        <v>0</v>
      </c>
    </row>
    <row r="395" s="1" customFormat="1" ht="16.5" customHeight="1">
      <c r="B395" s="37"/>
      <c r="C395" s="222" t="s">
        <v>266</v>
      </c>
      <c r="D395" s="222" t="s">
        <v>143</v>
      </c>
      <c r="E395" s="223" t="s">
        <v>604</v>
      </c>
      <c r="F395" s="224" t="s">
        <v>605</v>
      </c>
      <c r="G395" s="225" t="s">
        <v>571</v>
      </c>
      <c r="H395" s="226">
        <v>1</v>
      </c>
      <c r="I395" s="227"/>
      <c r="J395" s="228">
        <f>ROUND(I395*H395,2)</f>
        <v>0</v>
      </c>
      <c r="K395" s="224" t="s">
        <v>292</v>
      </c>
      <c r="L395" s="42"/>
      <c r="M395" s="229" t="s">
        <v>1</v>
      </c>
      <c r="N395" s="230" t="s">
        <v>41</v>
      </c>
      <c r="O395" s="85"/>
      <c r="P395" s="231">
        <f>O395*H395</f>
        <v>0</v>
      </c>
      <c r="Q395" s="231">
        <v>0</v>
      </c>
      <c r="R395" s="231">
        <f>Q395*H395</f>
        <v>0</v>
      </c>
      <c r="S395" s="231">
        <v>0</v>
      </c>
      <c r="T395" s="232">
        <f>S395*H395</f>
        <v>0</v>
      </c>
      <c r="AR395" s="233" t="s">
        <v>582</v>
      </c>
      <c r="AT395" s="233" t="s">
        <v>143</v>
      </c>
      <c r="AU395" s="233" t="s">
        <v>224</v>
      </c>
      <c r="AY395" s="16" t="s">
        <v>139</v>
      </c>
      <c r="BE395" s="234">
        <f>IF(N395="základní",J395,0)</f>
        <v>0</v>
      </c>
      <c r="BF395" s="234">
        <f>IF(N395="snížená",J395,0)</f>
        <v>0</v>
      </c>
      <c r="BG395" s="234">
        <f>IF(N395="zákl. přenesená",J395,0)</f>
        <v>0</v>
      </c>
      <c r="BH395" s="234">
        <f>IF(N395="sníž. přenesená",J395,0)</f>
        <v>0</v>
      </c>
      <c r="BI395" s="234">
        <f>IF(N395="nulová",J395,0)</f>
        <v>0</v>
      </c>
      <c r="BJ395" s="16" t="s">
        <v>84</v>
      </c>
      <c r="BK395" s="234">
        <f>ROUND(I395*H395,2)</f>
        <v>0</v>
      </c>
      <c r="BL395" s="16" t="s">
        <v>582</v>
      </c>
      <c r="BM395" s="233" t="s">
        <v>824</v>
      </c>
    </row>
    <row r="396" s="1" customFormat="1" ht="16.5" customHeight="1">
      <c r="B396" s="37"/>
      <c r="C396" s="222" t="s">
        <v>825</v>
      </c>
      <c r="D396" s="222" t="s">
        <v>143</v>
      </c>
      <c r="E396" s="223" t="s">
        <v>608</v>
      </c>
      <c r="F396" s="224" t="s">
        <v>609</v>
      </c>
      <c r="G396" s="225" t="s">
        <v>571</v>
      </c>
      <c r="H396" s="226">
        <v>1</v>
      </c>
      <c r="I396" s="227"/>
      <c r="J396" s="228">
        <f>ROUND(I396*H396,2)</f>
        <v>0</v>
      </c>
      <c r="K396" s="224" t="s">
        <v>292</v>
      </c>
      <c r="L396" s="42"/>
      <c r="M396" s="229" t="s">
        <v>1</v>
      </c>
      <c r="N396" s="230" t="s">
        <v>41</v>
      </c>
      <c r="O396" s="85"/>
      <c r="P396" s="231">
        <f>O396*H396</f>
        <v>0</v>
      </c>
      <c r="Q396" s="231">
        <v>0</v>
      </c>
      <c r="R396" s="231">
        <f>Q396*H396</f>
        <v>0</v>
      </c>
      <c r="S396" s="231">
        <v>0</v>
      </c>
      <c r="T396" s="232">
        <f>S396*H396</f>
        <v>0</v>
      </c>
      <c r="AR396" s="233" t="s">
        <v>582</v>
      </c>
      <c r="AT396" s="233" t="s">
        <v>143</v>
      </c>
      <c r="AU396" s="233" t="s">
        <v>224</v>
      </c>
      <c r="AY396" s="16" t="s">
        <v>139</v>
      </c>
      <c r="BE396" s="234">
        <f>IF(N396="základní",J396,0)</f>
        <v>0</v>
      </c>
      <c r="BF396" s="234">
        <f>IF(N396="snížená",J396,0)</f>
        <v>0</v>
      </c>
      <c r="BG396" s="234">
        <f>IF(N396="zákl. přenesená",J396,0)</f>
        <v>0</v>
      </c>
      <c r="BH396" s="234">
        <f>IF(N396="sníž. přenesená",J396,0)</f>
        <v>0</v>
      </c>
      <c r="BI396" s="234">
        <f>IF(N396="nulová",J396,0)</f>
        <v>0</v>
      </c>
      <c r="BJ396" s="16" t="s">
        <v>84</v>
      </c>
      <c r="BK396" s="234">
        <f>ROUND(I396*H396,2)</f>
        <v>0</v>
      </c>
      <c r="BL396" s="16" t="s">
        <v>582</v>
      </c>
      <c r="BM396" s="233" t="s">
        <v>826</v>
      </c>
    </row>
    <row r="397" s="1" customFormat="1" ht="16.5" customHeight="1">
      <c r="B397" s="37"/>
      <c r="C397" s="222" t="s">
        <v>319</v>
      </c>
      <c r="D397" s="222" t="s">
        <v>143</v>
      </c>
      <c r="E397" s="223" t="s">
        <v>612</v>
      </c>
      <c r="F397" s="224" t="s">
        <v>613</v>
      </c>
      <c r="G397" s="225" t="s">
        <v>571</v>
      </c>
      <c r="H397" s="226">
        <v>1</v>
      </c>
      <c r="I397" s="227"/>
      <c r="J397" s="228">
        <f>ROUND(I397*H397,2)</f>
        <v>0</v>
      </c>
      <c r="K397" s="224" t="s">
        <v>292</v>
      </c>
      <c r="L397" s="42"/>
      <c r="M397" s="229" t="s">
        <v>1</v>
      </c>
      <c r="N397" s="230" t="s">
        <v>41</v>
      </c>
      <c r="O397" s="85"/>
      <c r="P397" s="231">
        <f>O397*H397</f>
        <v>0</v>
      </c>
      <c r="Q397" s="231">
        <v>0</v>
      </c>
      <c r="R397" s="231">
        <f>Q397*H397</f>
        <v>0</v>
      </c>
      <c r="S397" s="231">
        <v>0</v>
      </c>
      <c r="T397" s="232">
        <f>S397*H397</f>
        <v>0</v>
      </c>
      <c r="AR397" s="233" t="s">
        <v>582</v>
      </c>
      <c r="AT397" s="233" t="s">
        <v>143</v>
      </c>
      <c r="AU397" s="233" t="s">
        <v>224</v>
      </c>
      <c r="AY397" s="16" t="s">
        <v>139</v>
      </c>
      <c r="BE397" s="234">
        <f>IF(N397="základní",J397,0)</f>
        <v>0</v>
      </c>
      <c r="BF397" s="234">
        <f>IF(N397="snížená",J397,0)</f>
        <v>0</v>
      </c>
      <c r="BG397" s="234">
        <f>IF(N397="zákl. přenesená",J397,0)</f>
        <v>0</v>
      </c>
      <c r="BH397" s="234">
        <f>IF(N397="sníž. přenesená",J397,0)</f>
        <v>0</v>
      </c>
      <c r="BI397" s="234">
        <f>IF(N397="nulová",J397,0)</f>
        <v>0</v>
      </c>
      <c r="BJ397" s="16" t="s">
        <v>84</v>
      </c>
      <c r="BK397" s="234">
        <f>ROUND(I397*H397,2)</f>
        <v>0</v>
      </c>
      <c r="BL397" s="16" t="s">
        <v>582</v>
      </c>
      <c r="BM397" s="233" t="s">
        <v>827</v>
      </c>
    </row>
    <row r="398" s="11" customFormat="1" ht="20.88" customHeight="1">
      <c r="B398" s="206"/>
      <c r="C398" s="207"/>
      <c r="D398" s="208" t="s">
        <v>75</v>
      </c>
      <c r="E398" s="220" t="s">
        <v>615</v>
      </c>
      <c r="F398" s="220" t="s">
        <v>616</v>
      </c>
      <c r="G398" s="207"/>
      <c r="H398" s="207"/>
      <c r="I398" s="210"/>
      <c r="J398" s="221">
        <f>BK398</f>
        <v>0</v>
      </c>
      <c r="K398" s="207"/>
      <c r="L398" s="212"/>
      <c r="M398" s="213"/>
      <c r="N398" s="214"/>
      <c r="O398" s="214"/>
      <c r="P398" s="215">
        <f>P399</f>
        <v>0</v>
      </c>
      <c r="Q398" s="214"/>
      <c r="R398" s="215">
        <f>R399</f>
        <v>0</v>
      </c>
      <c r="S398" s="214"/>
      <c r="T398" s="216">
        <f>T399</f>
        <v>0</v>
      </c>
      <c r="AR398" s="217" t="s">
        <v>440</v>
      </c>
      <c r="AT398" s="218" t="s">
        <v>75</v>
      </c>
      <c r="AU398" s="218" t="s">
        <v>86</v>
      </c>
      <c r="AY398" s="217" t="s">
        <v>139</v>
      </c>
      <c r="BK398" s="219">
        <f>BK399</f>
        <v>0</v>
      </c>
    </row>
    <row r="399" s="1" customFormat="1" ht="16.5" customHeight="1">
      <c r="B399" s="37"/>
      <c r="C399" s="222" t="s">
        <v>342</v>
      </c>
      <c r="D399" s="222" t="s">
        <v>143</v>
      </c>
      <c r="E399" s="223" t="s">
        <v>618</v>
      </c>
      <c r="F399" s="224" t="s">
        <v>619</v>
      </c>
      <c r="G399" s="225" t="s">
        <v>571</v>
      </c>
      <c r="H399" s="226">
        <v>1</v>
      </c>
      <c r="I399" s="227"/>
      <c r="J399" s="228">
        <f>ROUND(I399*H399,2)</f>
        <v>0</v>
      </c>
      <c r="K399" s="224" t="s">
        <v>292</v>
      </c>
      <c r="L399" s="42"/>
      <c r="M399" s="229" t="s">
        <v>1</v>
      </c>
      <c r="N399" s="230" t="s">
        <v>41</v>
      </c>
      <c r="O399" s="85"/>
      <c r="P399" s="231">
        <f>O399*H399</f>
        <v>0</v>
      </c>
      <c r="Q399" s="231">
        <v>0</v>
      </c>
      <c r="R399" s="231">
        <f>Q399*H399</f>
        <v>0</v>
      </c>
      <c r="S399" s="231">
        <v>0</v>
      </c>
      <c r="T399" s="232">
        <f>S399*H399</f>
        <v>0</v>
      </c>
      <c r="AR399" s="233" t="s">
        <v>582</v>
      </c>
      <c r="AT399" s="233" t="s">
        <v>143</v>
      </c>
      <c r="AU399" s="233" t="s">
        <v>224</v>
      </c>
      <c r="AY399" s="16" t="s">
        <v>139</v>
      </c>
      <c r="BE399" s="234">
        <f>IF(N399="základní",J399,0)</f>
        <v>0</v>
      </c>
      <c r="BF399" s="234">
        <f>IF(N399="snížená",J399,0)</f>
        <v>0</v>
      </c>
      <c r="BG399" s="234">
        <f>IF(N399="zákl. přenesená",J399,0)</f>
        <v>0</v>
      </c>
      <c r="BH399" s="234">
        <f>IF(N399="sníž. přenesená",J399,0)</f>
        <v>0</v>
      </c>
      <c r="BI399" s="234">
        <f>IF(N399="nulová",J399,0)</f>
        <v>0</v>
      </c>
      <c r="BJ399" s="16" t="s">
        <v>84</v>
      </c>
      <c r="BK399" s="234">
        <f>ROUND(I399*H399,2)</f>
        <v>0</v>
      </c>
      <c r="BL399" s="16" t="s">
        <v>582</v>
      </c>
      <c r="BM399" s="233" t="s">
        <v>828</v>
      </c>
    </row>
    <row r="400" s="11" customFormat="1" ht="20.88" customHeight="1">
      <c r="B400" s="206"/>
      <c r="C400" s="207"/>
      <c r="D400" s="208" t="s">
        <v>75</v>
      </c>
      <c r="E400" s="220" t="s">
        <v>621</v>
      </c>
      <c r="F400" s="220" t="s">
        <v>622</v>
      </c>
      <c r="G400" s="207"/>
      <c r="H400" s="207"/>
      <c r="I400" s="210"/>
      <c r="J400" s="221">
        <f>BK400</f>
        <v>0</v>
      </c>
      <c r="K400" s="207"/>
      <c r="L400" s="212"/>
      <c r="M400" s="213"/>
      <c r="N400" s="214"/>
      <c r="O400" s="214"/>
      <c r="P400" s="215">
        <f>P401</f>
        <v>0</v>
      </c>
      <c r="Q400" s="214"/>
      <c r="R400" s="215">
        <f>R401</f>
        <v>0</v>
      </c>
      <c r="S400" s="214"/>
      <c r="T400" s="216">
        <f>T401</f>
        <v>0</v>
      </c>
      <c r="AR400" s="217" t="s">
        <v>440</v>
      </c>
      <c r="AT400" s="218" t="s">
        <v>75</v>
      </c>
      <c r="AU400" s="218" t="s">
        <v>86</v>
      </c>
      <c r="AY400" s="217" t="s">
        <v>139</v>
      </c>
      <c r="BK400" s="219">
        <f>BK401</f>
        <v>0</v>
      </c>
    </row>
    <row r="401" s="1" customFormat="1" ht="16.5" customHeight="1">
      <c r="B401" s="37"/>
      <c r="C401" s="222" t="s">
        <v>314</v>
      </c>
      <c r="D401" s="222" t="s">
        <v>143</v>
      </c>
      <c r="E401" s="223" t="s">
        <v>624</v>
      </c>
      <c r="F401" s="224" t="s">
        <v>625</v>
      </c>
      <c r="G401" s="225" t="s">
        <v>571</v>
      </c>
      <c r="H401" s="226">
        <v>1</v>
      </c>
      <c r="I401" s="227"/>
      <c r="J401" s="228">
        <f>ROUND(I401*H401,2)</f>
        <v>0</v>
      </c>
      <c r="K401" s="224" t="s">
        <v>292</v>
      </c>
      <c r="L401" s="42"/>
      <c r="M401" s="229" t="s">
        <v>1</v>
      </c>
      <c r="N401" s="230" t="s">
        <v>41</v>
      </c>
      <c r="O401" s="85"/>
      <c r="P401" s="231">
        <f>O401*H401</f>
        <v>0</v>
      </c>
      <c r="Q401" s="231">
        <v>0</v>
      </c>
      <c r="R401" s="231">
        <f>Q401*H401</f>
        <v>0</v>
      </c>
      <c r="S401" s="231">
        <v>0</v>
      </c>
      <c r="T401" s="232">
        <f>S401*H401</f>
        <v>0</v>
      </c>
      <c r="AR401" s="233" t="s">
        <v>582</v>
      </c>
      <c r="AT401" s="233" t="s">
        <v>143</v>
      </c>
      <c r="AU401" s="233" t="s">
        <v>224</v>
      </c>
      <c r="AY401" s="16" t="s">
        <v>139</v>
      </c>
      <c r="BE401" s="234">
        <f>IF(N401="základní",J401,0)</f>
        <v>0</v>
      </c>
      <c r="BF401" s="234">
        <f>IF(N401="snížená",J401,0)</f>
        <v>0</v>
      </c>
      <c r="BG401" s="234">
        <f>IF(N401="zákl. přenesená",J401,0)</f>
        <v>0</v>
      </c>
      <c r="BH401" s="234">
        <f>IF(N401="sníž. přenesená",J401,0)</f>
        <v>0</v>
      </c>
      <c r="BI401" s="234">
        <f>IF(N401="nulová",J401,0)</f>
        <v>0</v>
      </c>
      <c r="BJ401" s="16" t="s">
        <v>84</v>
      </c>
      <c r="BK401" s="234">
        <f>ROUND(I401*H401,2)</f>
        <v>0</v>
      </c>
      <c r="BL401" s="16" t="s">
        <v>582</v>
      </c>
      <c r="BM401" s="233" t="s">
        <v>829</v>
      </c>
    </row>
    <row r="402" s="11" customFormat="1" ht="20.88" customHeight="1">
      <c r="B402" s="206"/>
      <c r="C402" s="207"/>
      <c r="D402" s="208" t="s">
        <v>75</v>
      </c>
      <c r="E402" s="220" t="s">
        <v>627</v>
      </c>
      <c r="F402" s="220" t="s">
        <v>628</v>
      </c>
      <c r="G402" s="207"/>
      <c r="H402" s="207"/>
      <c r="I402" s="210"/>
      <c r="J402" s="221">
        <f>BK402</f>
        <v>0</v>
      </c>
      <c r="K402" s="207"/>
      <c r="L402" s="212"/>
      <c r="M402" s="213"/>
      <c r="N402" s="214"/>
      <c r="O402" s="214"/>
      <c r="P402" s="215">
        <f>P403</f>
        <v>0</v>
      </c>
      <c r="Q402" s="214"/>
      <c r="R402" s="215">
        <f>R403</f>
        <v>0</v>
      </c>
      <c r="S402" s="214"/>
      <c r="T402" s="216">
        <f>T403</f>
        <v>0</v>
      </c>
      <c r="AR402" s="217" t="s">
        <v>440</v>
      </c>
      <c r="AT402" s="218" t="s">
        <v>75</v>
      </c>
      <c r="AU402" s="218" t="s">
        <v>86</v>
      </c>
      <c r="AY402" s="217" t="s">
        <v>139</v>
      </c>
      <c r="BK402" s="219">
        <f>BK403</f>
        <v>0</v>
      </c>
    </row>
    <row r="403" s="1" customFormat="1" ht="16.5" customHeight="1">
      <c r="B403" s="37"/>
      <c r="C403" s="222" t="s">
        <v>348</v>
      </c>
      <c r="D403" s="222" t="s">
        <v>143</v>
      </c>
      <c r="E403" s="223" t="s">
        <v>630</v>
      </c>
      <c r="F403" s="224" t="s">
        <v>631</v>
      </c>
      <c r="G403" s="225" t="s">
        <v>571</v>
      </c>
      <c r="H403" s="226">
        <v>1</v>
      </c>
      <c r="I403" s="227"/>
      <c r="J403" s="228">
        <f>ROUND(I403*H403,2)</f>
        <v>0</v>
      </c>
      <c r="K403" s="224" t="s">
        <v>292</v>
      </c>
      <c r="L403" s="42"/>
      <c r="M403" s="281" t="s">
        <v>1</v>
      </c>
      <c r="N403" s="282" t="s">
        <v>41</v>
      </c>
      <c r="O403" s="283"/>
      <c r="P403" s="284">
        <f>O403*H403</f>
        <v>0</v>
      </c>
      <c r="Q403" s="284">
        <v>0</v>
      </c>
      <c r="R403" s="284">
        <f>Q403*H403</f>
        <v>0</v>
      </c>
      <c r="S403" s="284">
        <v>0</v>
      </c>
      <c r="T403" s="285">
        <f>S403*H403</f>
        <v>0</v>
      </c>
      <c r="AR403" s="233" t="s">
        <v>582</v>
      </c>
      <c r="AT403" s="233" t="s">
        <v>143</v>
      </c>
      <c r="AU403" s="233" t="s">
        <v>224</v>
      </c>
      <c r="AY403" s="16" t="s">
        <v>139</v>
      </c>
      <c r="BE403" s="234">
        <f>IF(N403="základní",J403,0)</f>
        <v>0</v>
      </c>
      <c r="BF403" s="234">
        <f>IF(N403="snížená",J403,0)</f>
        <v>0</v>
      </c>
      <c r="BG403" s="234">
        <f>IF(N403="zákl. přenesená",J403,0)</f>
        <v>0</v>
      </c>
      <c r="BH403" s="234">
        <f>IF(N403="sníž. přenesená",J403,0)</f>
        <v>0</v>
      </c>
      <c r="BI403" s="234">
        <f>IF(N403="nulová",J403,0)</f>
        <v>0</v>
      </c>
      <c r="BJ403" s="16" t="s">
        <v>84</v>
      </c>
      <c r="BK403" s="234">
        <f>ROUND(I403*H403,2)</f>
        <v>0</v>
      </c>
      <c r="BL403" s="16" t="s">
        <v>582</v>
      </c>
      <c r="BM403" s="233" t="s">
        <v>830</v>
      </c>
    </row>
    <row r="404" s="1" customFormat="1" ht="6.96" customHeight="1">
      <c r="B404" s="60"/>
      <c r="C404" s="61"/>
      <c r="D404" s="61"/>
      <c r="E404" s="61"/>
      <c r="F404" s="61"/>
      <c r="G404" s="61"/>
      <c r="H404" s="61"/>
      <c r="I404" s="172"/>
      <c r="J404" s="61"/>
      <c r="K404" s="61"/>
      <c r="L404" s="42"/>
    </row>
  </sheetData>
  <sheetProtection sheet="1" autoFilter="0" formatColumns="0" formatRows="0" objects="1" scenarios="1" spinCount="100000" saltValue="dsIsbQWANoqbmaZlPAZoqOF0MV5qfIiosVzbCpHL+VC4sIeAp+d67CgLP3TSVge57x9sq8JLm/sMZabyxZ+Xaw==" hashValue="+DyDiAQuxJgAUleck6YroI1XGNsL3B4rlyJFXHMKSo/TcCHEyVwtVZjV/VFmjh4210S7UN02GAjV54NY4OXzxQ==" algorithmName="SHA-512" password="CC35"/>
  <autoFilter ref="C134:K403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86</v>
      </c>
    </row>
    <row r="4" ht="24.96" customHeight="1">
      <c r="B4" s="19"/>
      <c r="D4" s="134" t="s">
        <v>93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Revitalizace objektů areálu Karolina, rekonstrukce chodeb a výukové části</v>
      </c>
      <c r="F7" s="136"/>
      <c r="G7" s="136"/>
      <c r="H7" s="136"/>
      <c r="L7" s="19"/>
    </row>
    <row r="8" s="1" customFormat="1" ht="12" customHeight="1">
      <c r="B8" s="42"/>
      <c r="D8" s="136" t="s">
        <v>94</v>
      </c>
      <c r="I8" s="138"/>
      <c r="L8" s="42"/>
    </row>
    <row r="9" s="1" customFormat="1" ht="36.96" customHeight="1">
      <c r="B9" s="42"/>
      <c r="E9" s="139" t="s">
        <v>831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25. 4. 2019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tr">
        <f>IF('Rekapitulace stavby'!AN16="","",'Rekapitulace stavby'!AN16)</f>
        <v/>
      </c>
      <c r="L20" s="42"/>
    </row>
    <row r="21" s="1" customFormat="1" ht="18" customHeight="1">
      <c r="B21" s="42"/>
      <c r="E21" s="140" t="str">
        <f>IF('Rekapitulace stavby'!E17="","",'Rekapitulace stavby'!E17)</f>
        <v xml:space="preserve"> </v>
      </c>
      <c r="I21" s="141" t="s">
        <v>27</v>
      </c>
      <c r="J21" s="140" t="str">
        <f>IF('Rekapitulace stavby'!AN17="","",'Rekapitulace stavby'!AN17)</f>
        <v/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33</v>
      </c>
      <c r="I23" s="141" t="s">
        <v>25</v>
      </c>
      <c r="J23" s="140" t="str">
        <f>IF('Rekapitulace stavby'!AN19="","",'Rekapitulace stavby'!AN19)</f>
        <v/>
      </c>
      <c r="L23" s="42"/>
    </row>
    <row r="24" s="1" customFormat="1" ht="18" customHeight="1">
      <c r="B24" s="42"/>
      <c r="E24" s="140" t="str">
        <f>IF('Rekapitulace stavby'!E20="","",'Rekapitulace stavby'!E20)</f>
        <v xml:space="preserve"> </v>
      </c>
      <c r="I24" s="141" t="s">
        <v>27</v>
      </c>
      <c r="J24" s="140" t="str">
        <f>IF('Rekapitulace stavby'!AN20="","",'Rekapitulace stavby'!AN20)</f>
        <v/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34</v>
      </c>
      <c r="I26" s="138"/>
      <c r="L26" s="42"/>
    </row>
    <row r="27" s="7" customFormat="1" ht="16.5" customHeight="1">
      <c r="B27" s="143"/>
      <c r="E27" s="144" t="s">
        <v>1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36</v>
      </c>
      <c r="I30" s="138"/>
      <c r="J30" s="148">
        <f>ROUND(J119,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38</v>
      </c>
      <c r="I32" s="150" t="s">
        <v>37</v>
      </c>
      <c r="J32" s="149" t="s">
        <v>39</v>
      </c>
      <c r="L32" s="42"/>
    </row>
    <row r="33" s="1" customFormat="1" ht="14.4" customHeight="1">
      <c r="B33" s="42"/>
      <c r="D33" s="151" t="s">
        <v>40</v>
      </c>
      <c r="E33" s="136" t="s">
        <v>41</v>
      </c>
      <c r="F33" s="152">
        <f>ROUND((SUM(BE119:BE145)),  2)</f>
        <v>0</v>
      </c>
      <c r="I33" s="153">
        <v>0.20999999999999999</v>
      </c>
      <c r="J33" s="152">
        <f>ROUND(((SUM(BE119:BE145))*I33),  2)</f>
        <v>0</v>
      </c>
      <c r="L33" s="42"/>
    </row>
    <row r="34" s="1" customFormat="1" ht="14.4" customHeight="1">
      <c r="B34" s="42"/>
      <c r="E34" s="136" t="s">
        <v>42</v>
      </c>
      <c r="F34" s="152">
        <f>ROUND((SUM(BF119:BF145)),  2)</f>
        <v>0</v>
      </c>
      <c r="I34" s="153">
        <v>0.14999999999999999</v>
      </c>
      <c r="J34" s="152">
        <f>ROUND(((SUM(BF119:BF145))*I34),  2)</f>
        <v>0</v>
      </c>
      <c r="L34" s="42"/>
    </row>
    <row r="35" hidden="1" s="1" customFormat="1" ht="14.4" customHeight="1">
      <c r="B35" s="42"/>
      <c r="E35" s="136" t="s">
        <v>43</v>
      </c>
      <c r="F35" s="152">
        <f>ROUND((SUM(BG119:BG145)),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44</v>
      </c>
      <c r="F36" s="152">
        <f>ROUND((SUM(BH119:BH145)),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45</v>
      </c>
      <c r="F37" s="152">
        <f>ROUND((SUM(BI119:BI145)),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53</v>
      </c>
      <c r="E65" s="163"/>
      <c r="F65" s="163"/>
      <c r="G65" s="162" t="s">
        <v>54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96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Revitalizace objektů areálu Karolina, rekonstrukce chodeb a výukové části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94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01.3 - Stavební přípomoce pro profese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>Praha</v>
      </c>
      <c r="G89" s="38"/>
      <c r="H89" s="38"/>
      <c r="I89" s="141" t="s">
        <v>22</v>
      </c>
      <c r="J89" s="73" t="str">
        <f>IF(J12="","",J12)</f>
        <v>25. 4. 2019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Univerzita Karlova - správa budov a zařízení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15.1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33</v>
      </c>
      <c r="J92" s="35" t="str">
        <f>E24</f>
        <v xml:space="preserve"> 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97</v>
      </c>
      <c r="D94" s="178"/>
      <c r="E94" s="178"/>
      <c r="F94" s="178"/>
      <c r="G94" s="178"/>
      <c r="H94" s="178"/>
      <c r="I94" s="179"/>
      <c r="J94" s="180" t="s">
        <v>98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99</v>
      </c>
      <c r="D96" s="38"/>
      <c r="E96" s="38"/>
      <c r="F96" s="38"/>
      <c r="G96" s="38"/>
      <c r="H96" s="38"/>
      <c r="I96" s="138"/>
      <c r="J96" s="104">
        <f>J119</f>
        <v>0</v>
      </c>
      <c r="K96" s="38"/>
      <c r="L96" s="42"/>
      <c r="AU96" s="16" t="s">
        <v>100</v>
      </c>
    </row>
    <row r="97" s="8" customFormat="1" ht="24.96" customHeight="1">
      <c r="B97" s="182"/>
      <c r="C97" s="183"/>
      <c r="D97" s="184" t="s">
        <v>101</v>
      </c>
      <c r="E97" s="185"/>
      <c r="F97" s="185"/>
      <c r="G97" s="185"/>
      <c r="H97" s="185"/>
      <c r="I97" s="186"/>
      <c r="J97" s="187">
        <f>J120</f>
        <v>0</v>
      </c>
      <c r="K97" s="183"/>
      <c r="L97" s="188"/>
    </row>
    <row r="98" s="9" customFormat="1" ht="19.92" customHeight="1">
      <c r="B98" s="189"/>
      <c r="C98" s="190"/>
      <c r="D98" s="191" t="s">
        <v>103</v>
      </c>
      <c r="E98" s="192"/>
      <c r="F98" s="192"/>
      <c r="G98" s="192"/>
      <c r="H98" s="192"/>
      <c r="I98" s="193"/>
      <c r="J98" s="194">
        <f>J121</f>
        <v>0</v>
      </c>
      <c r="K98" s="190"/>
      <c r="L98" s="195"/>
    </row>
    <row r="99" s="9" customFormat="1" ht="19.92" customHeight="1">
      <c r="B99" s="189"/>
      <c r="C99" s="190"/>
      <c r="D99" s="191" t="s">
        <v>104</v>
      </c>
      <c r="E99" s="192"/>
      <c r="F99" s="192"/>
      <c r="G99" s="192"/>
      <c r="H99" s="192"/>
      <c r="I99" s="193"/>
      <c r="J99" s="194">
        <f>J138</f>
        <v>0</v>
      </c>
      <c r="K99" s="190"/>
      <c r="L99" s="195"/>
    </row>
    <row r="100" s="1" customFormat="1" ht="21.84" customHeight="1">
      <c r="B100" s="37"/>
      <c r="C100" s="38"/>
      <c r="D100" s="38"/>
      <c r="E100" s="38"/>
      <c r="F100" s="38"/>
      <c r="G100" s="38"/>
      <c r="H100" s="38"/>
      <c r="I100" s="138"/>
      <c r="J100" s="38"/>
      <c r="K100" s="38"/>
      <c r="L100" s="42"/>
    </row>
    <row r="101" s="1" customFormat="1" ht="6.96" customHeight="1">
      <c r="B101" s="60"/>
      <c r="C101" s="61"/>
      <c r="D101" s="61"/>
      <c r="E101" s="61"/>
      <c r="F101" s="61"/>
      <c r="G101" s="61"/>
      <c r="H101" s="61"/>
      <c r="I101" s="172"/>
      <c r="J101" s="61"/>
      <c r="K101" s="61"/>
      <c r="L101" s="42"/>
    </row>
    <row r="105" s="1" customFormat="1" ht="6.96" customHeight="1">
      <c r="B105" s="62"/>
      <c r="C105" s="63"/>
      <c r="D105" s="63"/>
      <c r="E105" s="63"/>
      <c r="F105" s="63"/>
      <c r="G105" s="63"/>
      <c r="H105" s="63"/>
      <c r="I105" s="175"/>
      <c r="J105" s="63"/>
      <c r="K105" s="63"/>
      <c r="L105" s="42"/>
    </row>
    <row r="106" s="1" customFormat="1" ht="24.96" customHeight="1">
      <c r="B106" s="37"/>
      <c r="C106" s="22" t="s">
        <v>124</v>
      </c>
      <c r="D106" s="38"/>
      <c r="E106" s="38"/>
      <c r="F106" s="38"/>
      <c r="G106" s="38"/>
      <c r="H106" s="38"/>
      <c r="I106" s="138"/>
      <c r="J106" s="38"/>
      <c r="K106" s="38"/>
      <c r="L106" s="42"/>
    </row>
    <row r="107" s="1" customFormat="1" ht="6.96" customHeight="1">
      <c r="B107" s="37"/>
      <c r="C107" s="38"/>
      <c r="D107" s="38"/>
      <c r="E107" s="38"/>
      <c r="F107" s="38"/>
      <c r="G107" s="38"/>
      <c r="H107" s="38"/>
      <c r="I107" s="138"/>
      <c r="J107" s="38"/>
      <c r="K107" s="38"/>
      <c r="L107" s="42"/>
    </row>
    <row r="108" s="1" customFormat="1" ht="12" customHeight="1">
      <c r="B108" s="37"/>
      <c r="C108" s="31" t="s">
        <v>16</v>
      </c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16.5" customHeight="1">
      <c r="B109" s="37"/>
      <c r="C109" s="38"/>
      <c r="D109" s="38"/>
      <c r="E109" s="176" t="str">
        <f>E7</f>
        <v>Revitalizace objektů areálu Karolina, rekonstrukce chodeb a výukové části</v>
      </c>
      <c r="F109" s="31"/>
      <c r="G109" s="31"/>
      <c r="H109" s="31"/>
      <c r="I109" s="138"/>
      <c r="J109" s="38"/>
      <c r="K109" s="38"/>
      <c r="L109" s="42"/>
    </row>
    <row r="110" s="1" customFormat="1" ht="12" customHeight="1">
      <c r="B110" s="37"/>
      <c r="C110" s="31" t="s">
        <v>94</v>
      </c>
      <c r="D110" s="38"/>
      <c r="E110" s="38"/>
      <c r="F110" s="38"/>
      <c r="G110" s="38"/>
      <c r="H110" s="38"/>
      <c r="I110" s="138"/>
      <c r="J110" s="38"/>
      <c r="K110" s="38"/>
      <c r="L110" s="42"/>
    </row>
    <row r="111" s="1" customFormat="1" ht="16.5" customHeight="1">
      <c r="B111" s="37"/>
      <c r="C111" s="38"/>
      <c r="D111" s="38"/>
      <c r="E111" s="70" t="str">
        <f>E9</f>
        <v>01.3 - Stavební přípomoce pro profese</v>
      </c>
      <c r="F111" s="38"/>
      <c r="G111" s="38"/>
      <c r="H111" s="38"/>
      <c r="I111" s="138"/>
      <c r="J111" s="38"/>
      <c r="K111" s="38"/>
      <c r="L111" s="42"/>
    </row>
    <row r="112" s="1" customFormat="1" ht="6.96" customHeight="1">
      <c r="B112" s="37"/>
      <c r="C112" s="38"/>
      <c r="D112" s="38"/>
      <c r="E112" s="38"/>
      <c r="F112" s="38"/>
      <c r="G112" s="38"/>
      <c r="H112" s="38"/>
      <c r="I112" s="138"/>
      <c r="J112" s="38"/>
      <c r="K112" s="38"/>
      <c r="L112" s="42"/>
    </row>
    <row r="113" s="1" customFormat="1" ht="12" customHeight="1">
      <c r="B113" s="37"/>
      <c r="C113" s="31" t="s">
        <v>20</v>
      </c>
      <c r="D113" s="38"/>
      <c r="E113" s="38"/>
      <c r="F113" s="26" t="str">
        <f>F12</f>
        <v>Praha</v>
      </c>
      <c r="G113" s="38"/>
      <c r="H113" s="38"/>
      <c r="I113" s="141" t="s">
        <v>22</v>
      </c>
      <c r="J113" s="73" t="str">
        <f>IF(J12="","",J12)</f>
        <v>25. 4. 2019</v>
      </c>
      <c r="K113" s="38"/>
      <c r="L113" s="42"/>
    </row>
    <row r="114" s="1" customFormat="1" ht="6.96" customHeight="1">
      <c r="B114" s="37"/>
      <c r="C114" s="38"/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15.15" customHeight="1">
      <c r="B115" s="37"/>
      <c r="C115" s="31" t="s">
        <v>24</v>
      </c>
      <c r="D115" s="38"/>
      <c r="E115" s="38"/>
      <c r="F115" s="26" t="str">
        <f>E15</f>
        <v>Univerzita Karlova - správa budov a zařízení</v>
      </c>
      <c r="G115" s="38"/>
      <c r="H115" s="38"/>
      <c r="I115" s="141" t="s">
        <v>30</v>
      </c>
      <c r="J115" s="35" t="str">
        <f>E21</f>
        <v xml:space="preserve"> </v>
      </c>
      <c r="K115" s="38"/>
      <c r="L115" s="42"/>
    </row>
    <row r="116" s="1" customFormat="1" ht="15.15" customHeight="1">
      <c r="B116" s="37"/>
      <c r="C116" s="31" t="s">
        <v>28</v>
      </c>
      <c r="D116" s="38"/>
      <c r="E116" s="38"/>
      <c r="F116" s="26" t="str">
        <f>IF(E18="","",E18)</f>
        <v>Vyplň údaj</v>
      </c>
      <c r="G116" s="38"/>
      <c r="H116" s="38"/>
      <c r="I116" s="141" t="s">
        <v>33</v>
      </c>
      <c r="J116" s="35" t="str">
        <f>E24</f>
        <v xml:space="preserve"> </v>
      </c>
      <c r="K116" s="38"/>
      <c r="L116" s="42"/>
    </row>
    <row r="117" s="1" customFormat="1" ht="10.32" customHeight="1"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42"/>
    </row>
    <row r="118" s="10" customFormat="1" ht="29.28" customHeight="1">
      <c r="B118" s="196"/>
      <c r="C118" s="197" t="s">
        <v>125</v>
      </c>
      <c r="D118" s="198" t="s">
        <v>61</v>
      </c>
      <c r="E118" s="198" t="s">
        <v>57</v>
      </c>
      <c r="F118" s="198" t="s">
        <v>58</v>
      </c>
      <c r="G118" s="198" t="s">
        <v>126</v>
      </c>
      <c r="H118" s="198" t="s">
        <v>127</v>
      </c>
      <c r="I118" s="199" t="s">
        <v>128</v>
      </c>
      <c r="J118" s="198" t="s">
        <v>98</v>
      </c>
      <c r="K118" s="200" t="s">
        <v>129</v>
      </c>
      <c r="L118" s="201"/>
      <c r="M118" s="94" t="s">
        <v>1</v>
      </c>
      <c r="N118" s="95" t="s">
        <v>40</v>
      </c>
      <c r="O118" s="95" t="s">
        <v>130</v>
      </c>
      <c r="P118" s="95" t="s">
        <v>131</v>
      </c>
      <c r="Q118" s="95" t="s">
        <v>132</v>
      </c>
      <c r="R118" s="95" t="s">
        <v>133</v>
      </c>
      <c r="S118" s="95" t="s">
        <v>134</v>
      </c>
      <c r="T118" s="96" t="s">
        <v>135</v>
      </c>
    </row>
    <row r="119" s="1" customFormat="1" ht="22.8" customHeight="1">
      <c r="B119" s="37"/>
      <c r="C119" s="101" t="s">
        <v>136</v>
      </c>
      <c r="D119" s="38"/>
      <c r="E119" s="38"/>
      <c r="F119" s="38"/>
      <c r="G119" s="38"/>
      <c r="H119" s="38"/>
      <c r="I119" s="138"/>
      <c r="J119" s="202">
        <f>BK119</f>
        <v>0</v>
      </c>
      <c r="K119" s="38"/>
      <c r="L119" s="42"/>
      <c r="M119" s="97"/>
      <c r="N119" s="98"/>
      <c r="O119" s="98"/>
      <c r="P119" s="203">
        <f>P120</f>
        <v>0</v>
      </c>
      <c r="Q119" s="98"/>
      <c r="R119" s="203">
        <f>R120</f>
        <v>0</v>
      </c>
      <c r="S119" s="98"/>
      <c r="T119" s="204">
        <f>T120</f>
        <v>17.773</v>
      </c>
      <c r="AT119" s="16" t="s">
        <v>75</v>
      </c>
      <c r="AU119" s="16" t="s">
        <v>100</v>
      </c>
      <c r="BK119" s="205">
        <f>BK120</f>
        <v>0</v>
      </c>
    </row>
    <row r="120" s="11" customFormat="1" ht="25.92" customHeight="1">
      <c r="B120" s="206"/>
      <c r="C120" s="207"/>
      <c r="D120" s="208" t="s">
        <v>75</v>
      </c>
      <c r="E120" s="209" t="s">
        <v>137</v>
      </c>
      <c r="F120" s="209" t="s">
        <v>138</v>
      </c>
      <c r="G120" s="207"/>
      <c r="H120" s="207"/>
      <c r="I120" s="210"/>
      <c r="J120" s="211">
        <f>BK120</f>
        <v>0</v>
      </c>
      <c r="K120" s="207"/>
      <c r="L120" s="212"/>
      <c r="M120" s="213"/>
      <c r="N120" s="214"/>
      <c r="O120" s="214"/>
      <c r="P120" s="215">
        <f>P121+P138</f>
        <v>0</v>
      </c>
      <c r="Q120" s="214"/>
      <c r="R120" s="215">
        <f>R121+R138</f>
        <v>0</v>
      </c>
      <c r="S120" s="214"/>
      <c r="T120" s="216">
        <f>T121+T138</f>
        <v>17.773</v>
      </c>
      <c r="AR120" s="217" t="s">
        <v>84</v>
      </c>
      <c r="AT120" s="218" t="s">
        <v>75</v>
      </c>
      <c r="AU120" s="218" t="s">
        <v>76</v>
      </c>
      <c r="AY120" s="217" t="s">
        <v>139</v>
      </c>
      <c r="BK120" s="219">
        <f>BK121+BK138</f>
        <v>0</v>
      </c>
    </row>
    <row r="121" s="11" customFormat="1" ht="22.8" customHeight="1">
      <c r="B121" s="206"/>
      <c r="C121" s="207"/>
      <c r="D121" s="208" t="s">
        <v>75</v>
      </c>
      <c r="E121" s="220" t="s">
        <v>217</v>
      </c>
      <c r="F121" s="220" t="s">
        <v>218</v>
      </c>
      <c r="G121" s="207"/>
      <c r="H121" s="207"/>
      <c r="I121" s="210"/>
      <c r="J121" s="221">
        <f>BK121</f>
        <v>0</v>
      </c>
      <c r="K121" s="207"/>
      <c r="L121" s="212"/>
      <c r="M121" s="213"/>
      <c r="N121" s="214"/>
      <c r="O121" s="214"/>
      <c r="P121" s="215">
        <f>SUM(P122:P137)</f>
        <v>0</v>
      </c>
      <c r="Q121" s="214"/>
      <c r="R121" s="215">
        <f>SUM(R122:R137)</f>
        <v>0</v>
      </c>
      <c r="S121" s="214"/>
      <c r="T121" s="216">
        <f>SUM(T122:T137)</f>
        <v>17.773</v>
      </c>
      <c r="AR121" s="217" t="s">
        <v>84</v>
      </c>
      <c r="AT121" s="218" t="s">
        <v>75</v>
      </c>
      <c r="AU121" s="218" t="s">
        <v>84</v>
      </c>
      <c r="AY121" s="217" t="s">
        <v>139</v>
      </c>
      <c r="BK121" s="219">
        <f>SUM(BK122:BK137)</f>
        <v>0</v>
      </c>
    </row>
    <row r="122" s="1" customFormat="1" ht="24" customHeight="1">
      <c r="B122" s="37"/>
      <c r="C122" s="222" t="s">
        <v>86</v>
      </c>
      <c r="D122" s="222" t="s">
        <v>143</v>
      </c>
      <c r="E122" s="223" t="s">
        <v>832</v>
      </c>
      <c r="F122" s="224" t="s">
        <v>833</v>
      </c>
      <c r="G122" s="225" t="s">
        <v>426</v>
      </c>
      <c r="H122" s="226">
        <v>80</v>
      </c>
      <c r="I122" s="227"/>
      <c r="J122" s="228">
        <f>ROUND(I122*H122,2)</f>
        <v>0</v>
      </c>
      <c r="K122" s="224" t="s">
        <v>147</v>
      </c>
      <c r="L122" s="42"/>
      <c r="M122" s="229" t="s">
        <v>1</v>
      </c>
      <c r="N122" s="230" t="s">
        <v>41</v>
      </c>
      <c r="O122" s="85"/>
      <c r="P122" s="231">
        <f>O122*H122</f>
        <v>0</v>
      </c>
      <c r="Q122" s="231">
        <v>0</v>
      </c>
      <c r="R122" s="231">
        <f>Q122*H122</f>
        <v>0</v>
      </c>
      <c r="S122" s="231">
        <v>0.002</v>
      </c>
      <c r="T122" s="232">
        <f>S122*H122</f>
        <v>0.16</v>
      </c>
      <c r="AR122" s="233" t="s">
        <v>148</v>
      </c>
      <c r="AT122" s="233" t="s">
        <v>143</v>
      </c>
      <c r="AU122" s="233" t="s">
        <v>86</v>
      </c>
      <c r="AY122" s="16" t="s">
        <v>139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6" t="s">
        <v>84</v>
      </c>
      <c r="BK122" s="234">
        <f>ROUND(I122*H122,2)</f>
        <v>0</v>
      </c>
      <c r="BL122" s="16" t="s">
        <v>148</v>
      </c>
      <c r="BM122" s="233" t="s">
        <v>834</v>
      </c>
    </row>
    <row r="123" s="1" customFormat="1" ht="24" customHeight="1">
      <c r="B123" s="37"/>
      <c r="C123" s="222" t="s">
        <v>467</v>
      </c>
      <c r="D123" s="222" t="s">
        <v>143</v>
      </c>
      <c r="E123" s="223" t="s">
        <v>835</v>
      </c>
      <c r="F123" s="224" t="s">
        <v>836</v>
      </c>
      <c r="G123" s="225" t="s">
        <v>426</v>
      </c>
      <c r="H123" s="226">
        <v>66</v>
      </c>
      <c r="I123" s="227"/>
      <c r="J123" s="228">
        <f>ROUND(I123*H123,2)</f>
        <v>0</v>
      </c>
      <c r="K123" s="224" t="s">
        <v>147</v>
      </c>
      <c r="L123" s="42"/>
      <c r="M123" s="229" t="s">
        <v>1</v>
      </c>
      <c r="N123" s="230" t="s">
        <v>41</v>
      </c>
      <c r="O123" s="85"/>
      <c r="P123" s="231">
        <f>O123*H123</f>
        <v>0</v>
      </c>
      <c r="Q123" s="231">
        <v>0</v>
      </c>
      <c r="R123" s="231">
        <f>Q123*H123</f>
        <v>0</v>
      </c>
      <c r="S123" s="231">
        <v>0.012</v>
      </c>
      <c r="T123" s="232">
        <f>S123*H123</f>
        <v>0.79200000000000004</v>
      </c>
      <c r="AR123" s="233" t="s">
        <v>148</v>
      </c>
      <c r="AT123" s="233" t="s">
        <v>143</v>
      </c>
      <c r="AU123" s="233" t="s">
        <v>86</v>
      </c>
      <c r="AY123" s="16" t="s">
        <v>139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6" t="s">
        <v>84</v>
      </c>
      <c r="BK123" s="234">
        <f>ROUND(I123*H123,2)</f>
        <v>0</v>
      </c>
      <c r="BL123" s="16" t="s">
        <v>148</v>
      </c>
      <c r="BM123" s="233" t="s">
        <v>837</v>
      </c>
    </row>
    <row r="124" s="1" customFormat="1" ht="24" customHeight="1">
      <c r="B124" s="37"/>
      <c r="C124" s="222" t="s">
        <v>140</v>
      </c>
      <c r="D124" s="222" t="s">
        <v>143</v>
      </c>
      <c r="E124" s="223" t="s">
        <v>838</v>
      </c>
      <c r="F124" s="224" t="s">
        <v>839</v>
      </c>
      <c r="G124" s="225" t="s">
        <v>426</v>
      </c>
      <c r="H124" s="226">
        <v>6</v>
      </c>
      <c r="I124" s="227"/>
      <c r="J124" s="228">
        <f>ROUND(I124*H124,2)</f>
        <v>0</v>
      </c>
      <c r="K124" s="224" t="s">
        <v>147</v>
      </c>
      <c r="L124" s="42"/>
      <c r="M124" s="229" t="s">
        <v>1</v>
      </c>
      <c r="N124" s="230" t="s">
        <v>41</v>
      </c>
      <c r="O124" s="85"/>
      <c r="P124" s="231">
        <f>O124*H124</f>
        <v>0</v>
      </c>
      <c r="Q124" s="231">
        <v>0</v>
      </c>
      <c r="R124" s="231">
        <f>Q124*H124</f>
        <v>0</v>
      </c>
      <c r="S124" s="231">
        <v>0.0080000000000000002</v>
      </c>
      <c r="T124" s="232">
        <f>S124*H124</f>
        <v>0.048000000000000001</v>
      </c>
      <c r="AR124" s="233" t="s">
        <v>148</v>
      </c>
      <c r="AT124" s="233" t="s">
        <v>143</v>
      </c>
      <c r="AU124" s="233" t="s">
        <v>86</v>
      </c>
      <c r="AY124" s="16" t="s">
        <v>139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6" t="s">
        <v>84</v>
      </c>
      <c r="BK124" s="234">
        <f>ROUND(I124*H124,2)</f>
        <v>0</v>
      </c>
      <c r="BL124" s="16" t="s">
        <v>148</v>
      </c>
      <c r="BM124" s="233" t="s">
        <v>840</v>
      </c>
    </row>
    <row r="125" s="1" customFormat="1" ht="24" customHeight="1">
      <c r="B125" s="37"/>
      <c r="C125" s="222" t="s">
        <v>413</v>
      </c>
      <c r="D125" s="222" t="s">
        <v>143</v>
      </c>
      <c r="E125" s="223" t="s">
        <v>841</v>
      </c>
      <c r="F125" s="224" t="s">
        <v>842</v>
      </c>
      <c r="G125" s="225" t="s">
        <v>191</v>
      </c>
      <c r="H125" s="226">
        <v>2.335</v>
      </c>
      <c r="I125" s="227"/>
      <c r="J125" s="228">
        <f>ROUND(I125*H125,2)</f>
        <v>0</v>
      </c>
      <c r="K125" s="224" t="s">
        <v>147</v>
      </c>
      <c r="L125" s="42"/>
      <c r="M125" s="229" t="s">
        <v>1</v>
      </c>
      <c r="N125" s="230" t="s">
        <v>41</v>
      </c>
      <c r="O125" s="85"/>
      <c r="P125" s="231">
        <f>O125*H125</f>
        <v>0</v>
      </c>
      <c r="Q125" s="231">
        <v>0</v>
      </c>
      <c r="R125" s="231">
        <f>Q125*H125</f>
        <v>0</v>
      </c>
      <c r="S125" s="231">
        <v>1.8</v>
      </c>
      <c r="T125" s="232">
        <f>S125*H125</f>
        <v>4.2030000000000003</v>
      </c>
      <c r="AR125" s="233" t="s">
        <v>148</v>
      </c>
      <c r="AT125" s="233" t="s">
        <v>143</v>
      </c>
      <c r="AU125" s="233" t="s">
        <v>86</v>
      </c>
      <c r="AY125" s="16" t="s">
        <v>139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6" t="s">
        <v>84</v>
      </c>
      <c r="BK125" s="234">
        <f>ROUND(I125*H125,2)</f>
        <v>0</v>
      </c>
      <c r="BL125" s="16" t="s">
        <v>148</v>
      </c>
      <c r="BM125" s="233" t="s">
        <v>843</v>
      </c>
    </row>
    <row r="126" s="13" customFormat="1">
      <c r="B126" s="246"/>
      <c r="C126" s="247"/>
      <c r="D126" s="237" t="s">
        <v>150</v>
      </c>
      <c r="E126" s="248" t="s">
        <v>1</v>
      </c>
      <c r="F126" s="249" t="s">
        <v>844</v>
      </c>
      <c r="G126" s="247"/>
      <c r="H126" s="250">
        <v>0.61399999999999999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AT126" s="256" t="s">
        <v>150</v>
      </c>
      <c r="AU126" s="256" t="s">
        <v>86</v>
      </c>
      <c r="AV126" s="13" t="s">
        <v>86</v>
      </c>
      <c r="AW126" s="13" t="s">
        <v>32</v>
      </c>
      <c r="AX126" s="13" t="s">
        <v>76</v>
      </c>
      <c r="AY126" s="256" t="s">
        <v>139</v>
      </c>
    </row>
    <row r="127" s="13" customFormat="1">
      <c r="B127" s="246"/>
      <c r="C127" s="247"/>
      <c r="D127" s="237" t="s">
        <v>150</v>
      </c>
      <c r="E127" s="248" t="s">
        <v>1</v>
      </c>
      <c r="F127" s="249" t="s">
        <v>845</v>
      </c>
      <c r="G127" s="247"/>
      <c r="H127" s="250">
        <v>0.45400000000000001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AT127" s="256" t="s">
        <v>150</v>
      </c>
      <c r="AU127" s="256" t="s">
        <v>86</v>
      </c>
      <c r="AV127" s="13" t="s">
        <v>86</v>
      </c>
      <c r="AW127" s="13" t="s">
        <v>32</v>
      </c>
      <c r="AX127" s="13" t="s">
        <v>76</v>
      </c>
      <c r="AY127" s="256" t="s">
        <v>139</v>
      </c>
    </row>
    <row r="128" s="13" customFormat="1">
      <c r="B128" s="246"/>
      <c r="C128" s="247"/>
      <c r="D128" s="237" t="s">
        <v>150</v>
      </c>
      <c r="E128" s="248" t="s">
        <v>1</v>
      </c>
      <c r="F128" s="249" t="s">
        <v>846</v>
      </c>
      <c r="G128" s="247"/>
      <c r="H128" s="250">
        <v>1.2669999999999999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AT128" s="256" t="s">
        <v>150</v>
      </c>
      <c r="AU128" s="256" t="s">
        <v>86</v>
      </c>
      <c r="AV128" s="13" t="s">
        <v>86</v>
      </c>
      <c r="AW128" s="13" t="s">
        <v>32</v>
      </c>
      <c r="AX128" s="13" t="s">
        <v>76</v>
      </c>
      <c r="AY128" s="256" t="s">
        <v>139</v>
      </c>
    </row>
    <row r="129" s="14" customFormat="1">
      <c r="B129" s="257"/>
      <c r="C129" s="258"/>
      <c r="D129" s="237" t="s">
        <v>150</v>
      </c>
      <c r="E129" s="259" t="s">
        <v>1</v>
      </c>
      <c r="F129" s="260" t="s">
        <v>153</v>
      </c>
      <c r="G129" s="258"/>
      <c r="H129" s="261">
        <v>2.335</v>
      </c>
      <c r="I129" s="262"/>
      <c r="J129" s="258"/>
      <c r="K129" s="258"/>
      <c r="L129" s="263"/>
      <c r="M129" s="264"/>
      <c r="N129" s="265"/>
      <c r="O129" s="265"/>
      <c r="P129" s="265"/>
      <c r="Q129" s="265"/>
      <c r="R129" s="265"/>
      <c r="S129" s="265"/>
      <c r="T129" s="266"/>
      <c r="AT129" s="267" t="s">
        <v>150</v>
      </c>
      <c r="AU129" s="267" t="s">
        <v>86</v>
      </c>
      <c r="AV129" s="14" t="s">
        <v>148</v>
      </c>
      <c r="AW129" s="14" t="s">
        <v>32</v>
      </c>
      <c r="AX129" s="14" t="s">
        <v>84</v>
      </c>
      <c r="AY129" s="267" t="s">
        <v>139</v>
      </c>
    </row>
    <row r="130" s="1" customFormat="1" ht="24" customHeight="1">
      <c r="B130" s="37"/>
      <c r="C130" s="222" t="s">
        <v>440</v>
      </c>
      <c r="D130" s="222" t="s">
        <v>143</v>
      </c>
      <c r="E130" s="223" t="s">
        <v>847</v>
      </c>
      <c r="F130" s="224" t="s">
        <v>848</v>
      </c>
      <c r="G130" s="225" t="s">
        <v>416</v>
      </c>
      <c r="H130" s="226">
        <v>18</v>
      </c>
      <c r="I130" s="227"/>
      <c r="J130" s="228">
        <f>ROUND(I130*H130,2)</f>
        <v>0</v>
      </c>
      <c r="K130" s="224" t="s">
        <v>147</v>
      </c>
      <c r="L130" s="42"/>
      <c r="M130" s="229" t="s">
        <v>1</v>
      </c>
      <c r="N130" s="230" t="s">
        <v>41</v>
      </c>
      <c r="O130" s="85"/>
      <c r="P130" s="231">
        <f>O130*H130</f>
        <v>0</v>
      </c>
      <c r="Q130" s="231">
        <v>0</v>
      </c>
      <c r="R130" s="231">
        <f>Q130*H130</f>
        <v>0</v>
      </c>
      <c r="S130" s="231">
        <v>0.002</v>
      </c>
      <c r="T130" s="232">
        <f>S130*H130</f>
        <v>0.036000000000000004</v>
      </c>
      <c r="AR130" s="233" t="s">
        <v>148</v>
      </c>
      <c r="AT130" s="233" t="s">
        <v>143</v>
      </c>
      <c r="AU130" s="233" t="s">
        <v>86</v>
      </c>
      <c r="AY130" s="16" t="s">
        <v>139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6" t="s">
        <v>84</v>
      </c>
      <c r="BK130" s="234">
        <f>ROUND(I130*H130,2)</f>
        <v>0</v>
      </c>
      <c r="BL130" s="16" t="s">
        <v>148</v>
      </c>
      <c r="BM130" s="233" t="s">
        <v>849</v>
      </c>
    </row>
    <row r="131" s="1" customFormat="1" ht="24" customHeight="1">
      <c r="B131" s="37"/>
      <c r="C131" s="222" t="s">
        <v>84</v>
      </c>
      <c r="D131" s="222" t="s">
        <v>143</v>
      </c>
      <c r="E131" s="223" t="s">
        <v>850</v>
      </c>
      <c r="F131" s="224" t="s">
        <v>851</v>
      </c>
      <c r="G131" s="225" t="s">
        <v>416</v>
      </c>
      <c r="H131" s="226">
        <v>329</v>
      </c>
      <c r="I131" s="227"/>
      <c r="J131" s="228">
        <f>ROUND(I131*H131,2)</f>
        <v>0</v>
      </c>
      <c r="K131" s="224" t="s">
        <v>147</v>
      </c>
      <c r="L131" s="42"/>
      <c r="M131" s="229" t="s">
        <v>1</v>
      </c>
      <c r="N131" s="230" t="s">
        <v>41</v>
      </c>
      <c r="O131" s="85"/>
      <c r="P131" s="231">
        <f>O131*H131</f>
        <v>0</v>
      </c>
      <c r="Q131" s="231">
        <v>0</v>
      </c>
      <c r="R131" s="231">
        <f>Q131*H131</f>
        <v>0</v>
      </c>
      <c r="S131" s="231">
        <v>0.0060000000000000001</v>
      </c>
      <c r="T131" s="232">
        <f>S131*H131</f>
        <v>1.974</v>
      </c>
      <c r="AR131" s="233" t="s">
        <v>148</v>
      </c>
      <c r="AT131" s="233" t="s">
        <v>143</v>
      </c>
      <c r="AU131" s="233" t="s">
        <v>86</v>
      </c>
      <c r="AY131" s="16" t="s">
        <v>139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6" t="s">
        <v>84</v>
      </c>
      <c r="BK131" s="234">
        <f>ROUND(I131*H131,2)</f>
        <v>0</v>
      </c>
      <c r="BL131" s="16" t="s">
        <v>148</v>
      </c>
      <c r="BM131" s="233" t="s">
        <v>852</v>
      </c>
    </row>
    <row r="132" s="1" customFormat="1" ht="24" customHeight="1">
      <c r="B132" s="37"/>
      <c r="C132" s="222" t="s">
        <v>224</v>
      </c>
      <c r="D132" s="222" t="s">
        <v>143</v>
      </c>
      <c r="E132" s="223" t="s">
        <v>853</v>
      </c>
      <c r="F132" s="224" t="s">
        <v>854</v>
      </c>
      <c r="G132" s="225" t="s">
        <v>416</v>
      </c>
      <c r="H132" s="226">
        <v>117.5</v>
      </c>
      <c r="I132" s="227"/>
      <c r="J132" s="228">
        <f>ROUND(I132*H132,2)</f>
        <v>0</v>
      </c>
      <c r="K132" s="224" t="s">
        <v>147</v>
      </c>
      <c r="L132" s="42"/>
      <c r="M132" s="229" t="s">
        <v>1</v>
      </c>
      <c r="N132" s="230" t="s">
        <v>41</v>
      </c>
      <c r="O132" s="85"/>
      <c r="P132" s="231">
        <f>O132*H132</f>
        <v>0</v>
      </c>
      <c r="Q132" s="231">
        <v>0</v>
      </c>
      <c r="R132" s="231">
        <f>Q132*H132</f>
        <v>0</v>
      </c>
      <c r="S132" s="231">
        <v>0.066000000000000003</v>
      </c>
      <c r="T132" s="232">
        <f>S132*H132</f>
        <v>7.7550000000000008</v>
      </c>
      <c r="AR132" s="233" t="s">
        <v>148</v>
      </c>
      <c r="AT132" s="233" t="s">
        <v>143</v>
      </c>
      <c r="AU132" s="233" t="s">
        <v>86</v>
      </c>
      <c r="AY132" s="16" t="s">
        <v>139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6" t="s">
        <v>84</v>
      </c>
      <c r="BK132" s="234">
        <f>ROUND(I132*H132,2)</f>
        <v>0</v>
      </c>
      <c r="BL132" s="16" t="s">
        <v>148</v>
      </c>
      <c r="BM132" s="233" t="s">
        <v>855</v>
      </c>
    </row>
    <row r="133" s="13" customFormat="1">
      <c r="B133" s="246"/>
      <c r="C133" s="247"/>
      <c r="D133" s="237" t="s">
        <v>150</v>
      </c>
      <c r="E133" s="248" t="s">
        <v>1</v>
      </c>
      <c r="F133" s="249" t="s">
        <v>856</v>
      </c>
      <c r="G133" s="247"/>
      <c r="H133" s="250">
        <v>107.5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AT133" s="256" t="s">
        <v>150</v>
      </c>
      <c r="AU133" s="256" t="s">
        <v>86</v>
      </c>
      <c r="AV133" s="13" t="s">
        <v>86</v>
      </c>
      <c r="AW133" s="13" t="s">
        <v>32</v>
      </c>
      <c r="AX133" s="13" t="s">
        <v>76</v>
      </c>
      <c r="AY133" s="256" t="s">
        <v>139</v>
      </c>
    </row>
    <row r="134" s="13" customFormat="1">
      <c r="B134" s="246"/>
      <c r="C134" s="247"/>
      <c r="D134" s="237" t="s">
        <v>150</v>
      </c>
      <c r="E134" s="248" t="s">
        <v>1</v>
      </c>
      <c r="F134" s="249" t="s">
        <v>857</v>
      </c>
      <c r="G134" s="247"/>
      <c r="H134" s="250">
        <v>10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150</v>
      </c>
      <c r="AU134" s="256" t="s">
        <v>86</v>
      </c>
      <c r="AV134" s="13" t="s">
        <v>86</v>
      </c>
      <c r="AW134" s="13" t="s">
        <v>32</v>
      </c>
      <c r="AX134" s="13" t="s">
        <v>76</v>
      </c>
      <c r="AY134" s="256" t="s">
        <v>139</v>
      </c>
    </row>
    <row r="135" s="14" customFormat="1">
      <c r="B135" s="257"/>
      <c r="C135" s="258"/>
      <c r="D135" s="237" t="s">
        <v>150</v>
      </c>
      <c r="E135" s="259" t="s">
        <v>1</v>
      </c>
      <c r="F135" s="260" t="s">
        <v>153</v>
      </c>
      <c r="G135" s="258"/>
      <c r="H135" s="261">
        <v>117.5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AT135" s="267" t="s">
        <v>150</v>
      </c>
      <c r="AU135" s="267" t="s">
        <v>86</v>
      </c>
      <c r="AV135" s="14" t="s">
        <v>148</v>
      </c>
      <c r="AW135" s="14" t="s">
        <v>32</v>
      </c>
      <c r="AX135" s="14" t="s">
        <v>84</v>
      </c>
      <c r="AY135" s="267" t="s">
        <v>139</v>
      </c>
    </row>
    <row r="136" s="1" customFormat="1" ht="24" customHeight="1">
      <c r="B136" s="37"/>
      <c r="C136" s="222" t="s">
        <v>148</v>
      </c>
      <c r="D136" s="222" t="s">
        <v>143</v>
      </c>
      <c r="E136" s="223" t="s">
        <v>858</v>
      </c>
      <c r="F136" s="224" t="s">
        <v>859</v>
      </c>
      <c r="G136" s="225" t="s">
        <v>416</v>
      </c>
      <c r="H136" s="226">
        <v>127.5</v>
      </c>
      <c r="I136" s="227"/>
      <c r="J136" s="228">
        <f>ROUND(I136*H136,2)</f>
        <v>0</v>
      </c>
      <c r="K136" s="224" t="s">
        <v>147</v>
      </c>
      <c r="L136" s="42"/>
      <c r="M136" s="229" t="s">
        <v>1</v>
      </c>
      <c r="N136" s="230" t="s">
        <v>41</v>
      </c>
      <c r="O136" s="85"/>
      <c r="P136" s="231">
        <f>O136*H136</f>
        <v>0</v>
      </c>
      <c r="Q136" s="231">
        <v>0</v>
      </c>
      <c r="R136" s="231">
        <f>Q136*H136</f>
        <v>0</v>
      </c>
      <c r="S136" s="231">
        <v>0.021999999999999999</v>
      </c>
      <c r="T136" s="232">
        <f>S136*H136</f>
        <v>2.8049999999999997</v>
      </c>
      <c r="AR136" s="233" t="s">
        <v>148</v>
      </c>
      <c r="AT136" s="233" t="s">
        <v>143</v>
      </c>
      <c r="AU136" s="233" t="s">
        <v>86</v>
      </c>
      <c r="AY136" s="16" t="s">
        <v>139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6" t="s">
        <v>84</v>
      </c>
      <c r="BK136" s="234">
        <f>ROUND(I136*H136,2)</f>
        <v>0</v>
      </c>
      <c r="BL136" s="16" t="s">
        <v>148</v>
      </c>
      <c r="BM136" s="233" t="s">
        <v>860</v>
      </c>
    </row>
    <row r="137" s="1" customFormat="1" ht="16.5" customHeight="1">
      <c r="B137" s="37"/>
      <c r="C137" s="222" t="s">
        <v>217</v>
      </c>
      <c r="D137" s="222" t="s">
        <v>143</v>
      </c>
      <c r="E137" s="223" t="s">
        <v>726</v>
      </c>
      <c r="F137" s="224" t="s">
        <v>861</v>
      </c>
      <c r="G137" s="225" t="s">
        <v>336</v>
      </c>
      <c r="H137" s="226">
        <v>67</v>
      </c>
      <c r="I137" s="227"/>
      <c r="J137" s="228">
        <f>ROUND(I137*H137,2)</f>
        <v>0</v>
      </c>
      <c r="K137" s="224" t="s">
        <v>1</v>
      </c>
      <c r="L137" s="42"/>
      <c r="M137" s="229" t="s">
        <v>1</v>
      </c>
      <c r="N137" s="230" t="s">
        <v>41</v>
      </c>
      <c r="O137" s="85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33" t="s">
        <v>148</v>
      </c>
      <c r="AT137" s="233" t="s">
        <v>143</v>
      </c>
      <c r="AU137" s="233" t="s">
        <v>86</v>
      </c>
      <c r="AY137" s="16" t="s">
        <v>139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6" t="s">
        <v>84</v>
      </c>
      <c r="BK137" s="234">
        <f>ROUND(I137*H137,2)</f>
        <v>0</v>
      </c>
      <c r="BL137" s="16" t="s">
        <v>148</v>
      </c>
      <c r="BM137" s="233" t="s">
        <v>862</v>
      </c>
    </row>
    <row r="138" s="11" customFormat="1" ht="22.8" customHeight="1">
      <c r="B138" s="206"/>
      <c r="C138" s="207"/>
      <c r="D138" s="208" t="s">
        <v>75</v>
      </c>
      <c r="E138" s="220" t="s">
        <v>242</v>
      </c>
      <c r="F138" s="220" t="s">
        <v>243</v>
      </c>
      <c r="G138" s="207"/>
      <c r="H138" s="207"/>
      <c r="I138" s="210"/>
      <c r="J138" s="221">
        <f>BK138</f>
        <v>0</v>
      </c>
      <c r="K138" s="207"/>
      <c r="L138" s="212"/>
      <c r="M138" s="213"/>
      <c r="N138" s="214"/>
      <c r="O138" s="214"/>
      <c r="P138" s="215">
        <f>SUM(P139:P145)</f>
        <v>0</v>
      </c>
      <c r="Q138" s="214"/>
      <c r="R138" s="215">
        <f>SUM(R139:R145)</f>
        <v>0</v>
      </c>
      <c r="S138" s="214"/>
      <c r="T138" s="216">
        <f>SUM(T139:T145)</f>
        <v>0</v>
      </c>
      <c r="AR138" s="217" t="s">
        <v>84</v>
      </c>
      <c r="AT138" s="218" t="s">
        <v>75</v>
      </c>
      <c r="AU138" s="218" t="s">
        <v>84</v>
      </c>
      <c r="AY138" s="217" t="s">
        <v>139</v>
      </c>
      <c r="BK138" s="219">
        <f>SUM(BK139:BK145)</f>
        <v>0</v>
      </c>
    </row>
    <row r="139" s="1" customFormat="1" ht="24" customHeight="1">
      <c r="B139" s="37"/>
      <c r="C139" s="222" t="s">
        <v>747</v>
      </c>
      <c r="D139" s="222" t="s">
        <v>143</v>
      </c>
      <c r="E139" s="223" t="s">
        <v>245</v>
      </c>
      <c r="F139" s="224" t="s">
        <v>246</v>
      </c>
      <c r="G139" s="225" t="s">
        <v>198</v>
      </c>
      <c r="H139" s="226">
        <v>17.773</v>
      </c>
      <c r="I139" s="227"/>
      <c r="J139" s="228">
        <f>ROUND(I139*H139,2)</f>
        <v>0</v>
      </c>
      <c r="K139" s="224" t="s">
        <v>147</v>
      </c>
      <c r="L139" s="42"/>
      <c r="M139" s="229" t="s">
        <v>1</v>
      </c>
      <c r="N139" s="230" t="s">
        <v>41</v>
      </c>
      <c r="O139" s="85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AR139" s="233" t="s">
        <v>148</v>
      </c>
      <c r="AT139" s="233" t="s">
        <v>143</v>
      </c>
      <c r="AU139" s="233" t="s">
        <v>86</v>
      </c>
      <c r="AY139" s="16" t="s">
        <v>139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6" t="s">
        <v>84</v>
      </c>
      <c r="BK139" s="234">
        <f>ROUND(I139*H139,2)</f>
        <v>0</v>
      </c>
      <c r="BL139" s="16" t="s">
        <v>148</v>
      </c>
      <c r="BM139" s="233" t="s">
        <v>863</v>
      </c>
    </row>
    <row r="140" s="1" customFormat="1" ht="24" customHeight="1">
      <c r="B140" s="37"/>
      <c r="C140" s="222" t="s">
        <v>695</v>
      </c>
      <c r="D140" s="222" t="s">
        <v>143</v>
      </c>
      <c r="E140" s="223" t="s">
        <v>249</v>
      </c>
      <c r="F140" s="224" t="s">
        <v>250</v>
      </c>
      <c r="G140" s="225" t="s">
        <v>198</v>
      </c>
      <c r="H140" s="226">
        <v>88.864999999999995</v>
      </c>
      <c r="I140" s="227"/>
      <c r="J140" s="228">
        <f>ROUND(I140*H140,2)</f>
        <v>0</v>
      </c>
      <c r="K140" s="224" t="s">
        <v>147</v>
      </c>
      <c r="L140" s="42"/>
      <c r="M140" s="229" t="s">
        <v>1</v>
      </c>
      <c r="N140" s="230" t="s">
        <v>41</v>
      </c>
      <c r="O140" s="85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AR140" s="233" t="s">
        <v>148</v>
      </c>
      <c r="AT140" s="233" t="s">
        <v>143</v>
      </c>
      <c r="AU140" s="233" t="s">
        <v>86</v>
      </c>
      <c r="AY140" s="16" t="s">
        <v>139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6" t="s">
        <v>84</v>
      </c>
      <c r="BK140" s="234">
        <f>ROUND(I140*H140,2)</f>
        <v>0</v>
      </c>
      <c r="BL140" s="16" t="s">
        <v>148</v>
      </c>
      <c r="BM140" s="233" t="s">
        <v>864</v>
      </c>
    </row>
    <row r="141" s="13" customFormat="1">
      <c r="B141" s="246"/>
      <c r="C141" s="247"/>
      <c r="D141" s="237" t="s">
        <v>150</v>
      </c>
      <c r="E141" s="248" t="s">
        <v>1</v>
      </c>
      <c r="F141" s="249" t="s">
        <v>865</v>
      </c>
      <c r="G141" s="247"/>
      <c r="H141" s="250">
        <v>88.864999999999995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150</v>
      </c>
      <c r="AU141" s="256" t="s">
        <v>86</v>
      </c>
      <c r="AV141" s="13" t="s">
        <v>86</v>
      </c>
      <c r="AW141" s="13" t="s">
        <v>32</v>
      </c>
      <c r="AX141" s="13" t="s">
        <v>84</v>
      </c>
      <c r="AY141" s="256" t="s">
        <v>139</v>
      </c>
    </row>
    <row r="142" s="1" customFormat="1" ht="24" customHeight="1">
      <c r="B142" s="37"/>
      <c r="C142" s="222" t="s">
        <v>685</v>
      </c>
      <c r="D142" s="222" t="s">
        <v>143</v>
      </c>
      <c r="E142" s="223" t="s">
        <v>254</v>
      </c>
      <c r="F142" s="224" t="s">
        <v>255</v>
      </c>
      <c r="G142" s="225" t="s">
        <v>198</v>
      </c>
      <c r="H142" s="226">
        <v>17.773</v>
      </c>
      <c r="I142" s="227"/>
      <c r="J142" s="228">
        <f>ROUND(I142*H142,2)</f>
        <v>0</v>
      </c>
      <c r="K142" s="224" t="s">
        <v>147</v>
      </c>
      <c r="L142" s="42"/>
      <c r="M142" s="229" t="s">
        <v>1</v>
      </c>
      <c r="N142" s="230" t="s">
        <v>41</v>
      </c>
      <c r="O142" s="85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33" t="s">
        <v>148</v>
      </c>
      <c r="AT142" s="233" t="s">
        <v>143</v>
      </c>
      <c r="AU142" s="233" t="s">
        <v>86</v>
      </c>
      <c r="AY142" s="16" t="s">
        <v>139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6" t="s">
        <v>84</v>
      </c>
      <c r="BK142" s="234">
        <f>ROUND(I142*H142,2)</f>
        <v>0</v>
      </c>
      <c r="BL142" s="16" t="s">
        <v>148</v>
      </c>
      <c r="BM142" s="233" t="s">
        <v>866</v>
      </c>
    </row>
    <row r="143" s="1" customFormat="1" ht="24" customHeight="1">
      <c r="B143" s="37"/>
      <c r="C143" s="222" t="s">
        <v>195</v>
      </c>
      <c r="D143" s="222" t="s">
        <v>143</v>
      </c>
      <c r="E143" s="223" t="s">
        <v>258</v>
      </c>
      <c r="F143" s="224" t="s">
        <v>259</v>
      </c>
      <c r="G143" s="225" t="s">
        <v>198</v>
      </c>
      <c r="H143" s="226">
        <v>444.32499999999999</v>
      </c>
      <c r="I143" s="227"/>
      <c r="J143" s="228">
        <f>ROUND(I143*H143,2)</f>
        <v>0</v>
      </c>
      <c r="K143" s="224" t="s">
        <v>147</v>
      </c>
      <c r="L143" s="42"/>
      <c r="M143" s="229" t="s">
        <v>1</v>
      </c>
      <c r="N143" s="230" t="s">
        <v>41</v>
      </c>
      <c r="O143" s="85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AR143" s="233" t="s">
        <v>148</v>
      </c>
      <c r="AT143" s="233" t="s">
        <v>143</v>
      </c>
      <c r="AU143" s="233" t="s">
        <v>86</v>
      </c>
      <c r="AY143" s="16" t="s">
        <v>139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6" t="s">
        <v>84</v>
      </c>
      <c r="BK143" s="234">
        <f>ROUND(I143*H143,2)</f>
        <v>0</v>
      </c>
      <c r="BL143" s="16" t="s">
        <v>148</v>
      </c>
      <c r="BM143" s="233" t="s">
        <v>867</v>
      </c>
    </row>
    <row r="144" s="13" customFormat="1">
      <c r="B144" s="246"/>
      <c r="C144" s="247"/>
      <c r="D144" s="237" t="s">
        <v>150</v>
      </c>
      <c r="E144" s="248" t="s">
        <v>1</v>
      </c>
      <c r="F144" s="249" t="s">
        <v>868</v>
      </c>
      <c r="G144" s="247"/>
      <c r="H144" s="250">
        <v>444.32499999999999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150</v>
      </c>
      <c r="AU144" s="256" t="s">
        <v>86</v>
      </c>
      <c r="AV144" s="13" t="s">
        <v>86</v>
      </c>
      <c r="AW144" s="13" t="s">
        <v>32</v>
      </c>
      <c r="AX144" s="13" t="s">
        <v>84</v>
      </c>
      <c r="AY144" s="256" t="s">
        <v>139</v>
      </c>
    </row>
    <row r="145" s="1" customFormat="1" ht="24" customHeight="1">
      <c r="B145" s="37"/>
      <c r="C145" s="222" t="s">
        <v>654</v>
      </c>
      <c r="D145" s="222" t="s">
        <v>143</v>
      </c>
      <c r="E145" s="223" t="s">
        <v>869</v>
      </c>
      <c r="F145" s="224" t="s">
        <v>870</v>
      </c>
      <c r="G145" s="225" t="s">
        <v>198</v>
      </c>
      <c r="H145" s="226">
        <v>17.773</v>
      </c>
      <c r="I145" s="227"/>
      <c r="J145" s="228">
        <f>ROUND(I145*H145,2)</f>
        <v>0</v>
      </c>
      <c r="K145" s="224" t="s">
        <v>147</v>
      </c>
      <c r="L145" s="42"/>
      <c r="M145" s="281" t="s">
        <v>1</v>
      </c>
      <c r="N145" s="282" t="s">
        <v>41</v>
      </c>
      <c r="O145" s="283"/>
      <c r="P145" s="284">
        <f>O145*H145</f>
        <v>0</v>
      </c>
      <c r="Q145" s="284">
        <v>0</v>
      </c>
      <c r="R145" s="284">
        <f>Q145*H145</f>
        <v>0</v>
      </c>
      <c r="S145" s="284">
        <v>0</v>
      </c>
      <c r="T145" s="285">
        <f>S145*H145</f>
        <v>0</v>
      </c>
      <c r="AR145" s="233" t="s">
        <v>148</v>
      </c>
      <c r="AT145" s="233" t="s">
        <v>143</v>
      </c>
      <c r="AU145" s="233" t="s">
        <v>86</v>
      </c>
      <c r="AY145" s="16" t="s">
        <v>139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6" t="s">
        <v>84</v>
      </c>
      <c r="BK145" s="234">
        <f>ROUND(I145*H145,2)</f>
        <v>0</v>
      </c>
      <c r="BL145" s="16" t="s">
        <v>148</v>
      </c>
      <c r="BM145" s="233" t="s">
        <v>871</v>
      </c>
    </row>
    <row r="146" s="1" customFormat="1" ht="6.96" customHeight="1">
      <c r="B146" s="60"/>
      <c r="C146" s="61"/>
      <c r="D146" s="61"/>
      <c r="E146" s="61"/>
      <c r="F146" s="61"/>
      <c r="G146" s="61"/>
      <c r="H146" s="61"/>
      <c r="I146" s="172"/>
      <c r="J146" s="61"/>
      <c r="K146" s="61"/>
      <c r="L146" s="42"/>
    </row>
  </sheetData>
  <sheetProtection sheet="1" autoFilter="0" formatColumns="0" formatRows="0" objects="1" scenarios="1" spinCount="100000" saltValue="Xq4LA8ZbyBbUZwa3ZnKjrY+nnz+M9hLB7QvexzonXs7S+qIvPWVvpJ+LmLXXZpgCUeHxtaykmsDG/mHZ4FBKog==" hashValue="mnDxYPAkLGK1UDG3Zkvl1qJum85krwUmhXKozQ46GxlOAC9tPVFaY6zQv6r0XGxUsyjLpLJLgp0qSuxi96kJ5w==" algorithmName="SHA-512" password="CC35"/>
  <autoFilter ref="C118:K14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Chaloupek</dc:creator>
  <cp:lastModifiedBy>Jan Chaloupek</cp:lastModifiedBy>
  <dcterms:created xsi:type="dcterms:W3CDTF">2019-06-09T21:20:12Z</dcterms:created>
  <dcterms:modified xsi:type="dcterms:W3CDTF">2019-06-09T21:20:21Z</dcterms:modified>
</cp:coreProperties>
</file>